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К13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К13!#REF!</definedName>
    <definedName name="_Par114" localSheetId="1">К13!#REF!</definedName>
    <definedName name="_Par115" localSheetId="1">К13!#REF!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К13!#REF!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К13!$A$2:$G$158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90" i="2" s="1"/>
  <c r="D91" i="2" s="1"/>
  <c r="D78" i="2"/>
  <c r="D76" i="2"/>
  <c r="D79" i="2" s="1"/>
  <c r="D80" i="2" s="1"/>
  <c r="D75" i="2"/>
  <c r="D68" i="2"/>
  <c r="D71" i="2" s="1"/>
  <c r="D67" i="2"/>
  <c r="D66" i="2"/>
  <c r="D60" i="2"/>
  <c r="D58" i="2"/>
  <c r="D57" i="2"/>
  <c r="D56" i="2"/>
  <c r="D48" i="2"/>
  <c r="D51" i="2" s="1"/>
  <c r="D46" i="2"/>
  <c r="D45" i="2"/>
  <c r="D38" i="2"/>
  <c r="D16" i="2"/>
  <c r="D22" i="2" s="1"/>
  <c r="D12" i="2"/>
  <c r="D25" i="2" s="1"/>
  <c r="D11" i="2"/>
  <c r="D61" i="2" l="1"/>
  <c r="D41" i="2"/>
  <c r="D50" i="2"/>
  <c r="D70" i="2"/>
  <c r="D17" i="2"/>
  <c r="C155" i="1"/>
  <c r="D155" i="1"/>
  <c r="G138" i="1"/>
  <c r="G81" i="1"/>
  <c r="G156" i="1" s="1"/>
</calcChain>
</file>

<file path=xl/sharedStrings.xml><?xml version="1.0" encoding="utf-8"?>
<sst xmlns="http://schemas.openxmlformats.org/spreadsheetml/2006/main" count="455" uniqueCount="237">
  <si>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</si>
  <si>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</si>
  <si>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</si>
  <si>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</si>
  <si>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</si>
  <si>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</si>
  <si>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</si>
  <si>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</si>
  <si>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</si>
  <si>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</si>
  <si>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</si>
  <si>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</si>
  <si>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</si>
  <si>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</si>
  <si>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</si>
  <si>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</si>
  <si>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</si>
  <si>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</si>
  <si>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</si>
  <si>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13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</si>
  <si>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</si>
  <si>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</si>
  <si>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</si>
  <si>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</si>
  <si>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</si>
  <si>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</si>
  <si>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</si>
  <si>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</si>
  <si>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</si>
  <si>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</si>
  <si>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</si>
  <si>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</si>
  <si>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</si>
  <si>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</si>
  <si>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</si>
  <si>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</si>
  <si>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</si>
  <si>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</si>
  <si>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</si>
  <si>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</si>
  <si>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</si>
  <si>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</si>
  <si>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шт</t>
  </si>
  <si>
    <t>Ремонт железобетонных балконных плит (кв.№7 )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</si>
  <si>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</si>
  <si>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</si>
  <si>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</si>
  <si>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</si>
  <si>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</si>
  <si>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</si>
  <si>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>м.ф</t>
  </si>
  <si>
    <t xml:space="preserve">                 12.  Работы по ремонту придомового оборудования благоустройства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</si>
  <si>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</si>
  <si>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</si>
  <si>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</si>
  <si>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</si>
  <si>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</si>
  <si>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</si>
  <si>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</si>
  <si>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</si>
  <si>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</si>
  <si>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</si>
  <si>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</si>
  <si>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</si>
  <si>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</si>
  <si>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</si>
  <si>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стояк</t>
  </si>
  <si>
    <t>Осмотр и очистка грязевиков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</si>
  <si>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</si>
  <si>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</si>
  <si>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</si>
  <si>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</si>
  <si>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>Прочистка канализационного лежака</t>
  </si>
  <si>
    <t>м</t>
  </si>
  <si>
    <t xml:space="preserve">                 15.  Работы, выполняемые в целях надлежащего содержания систем вентиляции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</si>
  <si>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</si>
  <si>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</si>
  <si>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</si>
  <si>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</si>
  <si>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</si>
  <si>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</si>
  <si>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Ревизия щитов</t>
  </si>
  <si>
    <t>Замена эл.лампы на светодиодные лампы</t>
  </si>
  <si>
    <t>шт.</t>
  </si>
  <si>
    <t>Ревизия светильников дворового освещения</t>
  </si>
  <si>
    <t>Ревизия светильников с люминисцентными лампами</t>
  </si>
  <si>
    <t>Ревизия светильников с лампами накаливания</t>
  </si>
  <si>
    <t xml:space="preserve">Замена автоматических выключателей ВА-47  40 А  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</si>
  <si>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</si>
  <si>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</si>
  <si>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</si>
  <si>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</si>
  <si>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</si>
  <si>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</si>
  <si>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</si>
  <si>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</si>
  <si>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</si>
  <si>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</si>
  <si>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</si>
  <si>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</si>
  <si>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</si>
  <si>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</si>
  <si>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</si>
  <si>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</si>
  <si>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</si>
  <si>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</si>
  <si>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</si>
  <si>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</si>
  <si>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</si>
  <si>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</si>
  <si>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</si>
  <si>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</si>
  <si>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</si>
  <si>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</si>
  <si>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м3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</si>
  <si>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</si>
  <si>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</si>
  <si>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</si>
  <si>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</si>
  <si>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</si>
  <si>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</si>
  <si>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</si>
  <si>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</si>
  <si>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</si>
  <si>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</si>
  <si>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</si>
  <si>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</si>
  <si>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</si>
  <si>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</si>
  <si>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</si>
  <si>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</si>
  <si>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</si>
  <si>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</si>
  <si>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</si>
  <si>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</si>
  <si>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>Погрузка мусора на автотранспорт вручную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</si>
  <si>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</si>
  <si>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</si>
  <si>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</si>
  <si>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</si>
  <si>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</si>
  <si>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</si>
  <si>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</si>
  <si>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Вывод фановых труб за пределы кровли из РР 110</t>
  </si>
  <si>
    <t xml:space="preserve">Установка навесного замка </t>
  </si>
  <si>
    <t xml:space="preserve">Ремонт кровли </t>
  </si>
  <si>
    <t>Поверка приборов учета тепловой энергии</t>
  </si>
  <si>
    <t>Ремонт придомового оборудования</t>
  </si>
  <si>
    <t>Вырезка сухих ветвей</t>
  </si>
  <si>
    <t>дер</t>
  </si>
  <si>
    <t>Замена ламп ДРЛ</t>
  </si>
  <si>
    <t>Ревизия ВРУ</t>
  </si>
  <si>
    <t>Замена шин</t>
  </si>
  <si>
    <t xml:space="preserve">Замена ламп люминисцентных </t>
  </si>
  <si>
    <t>Замена стартеров</t>
  </si>
  <si>
    <t>Закрытие чердачных люков</t>
  </si>
  <si>
    <t>Утепление подвальных продухов</t>
  </si>
  <si>
    <t xml:space="preserve">Укрепление оконной рамы </t>
  </si>
  <si>
    <t>Ремонт дверных полотен двустворных (со снятием с места)</t>
  </si>
  <si>
    <t>Снятие и установка пружин входных дверей</t>
  </si>
  <si>
    <t>Смена стекол</t>
  </si>
  <si>
    <t>за период с 01.01. по 31.12.2019 год (исполнение договора управления многоквартирным домом от 01.06.2017 г.)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</si>
  <si>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</si>
  <si>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</si>
  <si>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</si>
  <si>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13  по ул. Кировская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</si>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</sst>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#,##0.00&quot;р.&quot;"/>
    <numFmt numFmtId="168" formatCode="\$#.00"/>
    <numFmt numFmtId="169" formatCode="#."/>
    <numFmt numFmtId="170" formatCode="%#.00"/>
    <numFmt numFmtId="171" formatCode="#\,##0.00"/>
    <numFmt numFmtId="172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8" fontId="28" fillId="0" borderId="0">
      <protection locked="0"/>
    </xf>
    <xf numFmtId="169" fontId="28" fillId="0" borderId="5">
      <protection locked="0"/>
    </xf>
    <xf numFmtId="168" fontId="29" fillId="0" borderId="0">
      <protection locked="0"/>
    </xf>
    <xf numFmtId="169" fontId="29" fillId="0" borderId="6">
      <protection locked="0"/>
    </xf>
    <xf numFmtId="170" fontId="28" fillId="0" borderId="0">
      <protection locked="0"/>
    </xf>
    <xf numFmtId="171" fontId="28" fillId="0" borderId="0">
      <protection locked="0"/>
    </xf>
    <xf numFmtId="170" fontId="29" fillId="0" borderId="0">
      <protection locked="0"/>
    </xf>
    <xf numFmtId="171" fontId="29" fillId="0" borderId="0">
      <protection locked="0"/>
    </xf>
    <xf numFmtId="172" fontId="28" fillId="0" borderId="0">
      <protection locked="0"/>
    </xf>
    <xf numFmtId="169" fontId="30" fillId="0" borderId="0">
      <protection locked="0"/>
    </xf>
    <xf numFmtId="169" fontId="30" fillId="0" borderId="0">
      <protection locked="0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3" fillId="20" borderId="0" applyNumberFormat="0" applyBorder="0" applyProtection="0">
      <alignment horizontal="left" vertical="top" wrapText="1"/>
    </xf>
    <xf numFmtId="0" fontId="35" fillId="21" borderId="0" applyNumberFormat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3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4" borderId="0" applyNumberFormat="0" applyBorder="0" applyProtection="0">
      <alignment horizontal="left" vertical="top" wrapText="1"/>
    </xf>
    <xf numFmtId="0" fontId="43" fillId="24" borderId="7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8" borderId="0" applyNumberFormat="0" applyBorder="0" applyAlignment="0" applyProtection="0"/>
    <xf numFmtId="0" fontId="45" fillId="9" borderId="7" applyNumberFormat="0" applyAlignment="0" applyProtection="0"/>
    <xf numFmtId="0" fontId="46" fillId="29" borderId="8" applyNumberFormat="0" applyAlignment="0" applyProtection="0"/>
    <xf numFmtId="0" fontId="47" fillId="29" borderId="7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13" applyNumberFormat="0" applyAlignment="0" applyProtection="0"/>
    <xf numFmtId="0" fontId="54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2" borderId="14" applyNumberFormat="0" applyFont="0" applyAlignment="0" applyProtection="0"/>
    <xf numFmtId="0" fontId="60" fillId="0" borderId="15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6" borderId="0" applyNumberFormat="0" applyBorder="0" applyAlignment="0" applyProtection="0"/>
  </cellStyleXfs>
  <cellXfs count="139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18" fillId="0" borderId="1" xfId="0" applyFont="1" applyBorder="1"/>
    <xf numFmtId="2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165" fontId="6" fillId="0" borderId="1" xfId="1" applyNumberFormat="1" applyFont="1" applyBorder="1" applyAlignment="1">
      <alignment horizontal="center" vertical="center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/>
    <xf numFmtId="49" fontId="21" fillId="0" borderId="1" xfId="1" applyNumberFormat="1" applyFont="1" applyFill="1" applyBorder="1" applyAlignment="1">
      <alignment horizontal="left" vertical="center"/>
    </xf>
    <xf numFmtId="166" fontId="2" fillId="0" borderId="0" xfId="1" applyNumberFormat="1" applyFont="1"/>
    <xf numFmtId="0" fontId="21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5" fillId="0" borderId="0" xfId="1" applyFont="1" applyBorder="1"/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26" fillId="0" borderId="0" xfId="1" applyFo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0" fontId="6" fillId="0" borderId="0" xfId="1" applyFont="1" applyBorder="1"/>
    <xf numFmtId="167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2" fontId="6" fillId="0" borderId="1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65" fillId="0" borderId="0" xfId="1" applyFont="1" applyFill="1" applyAlignment="1">
      <alignment horizontal="right"/>
    </xf>
    <xf numFmtId="4" fontId="21" fillId="0" borderId="0" xfId="1" applyNumberFormat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49" fontId="21" fillId="0" borderId="4" xfId="1" applyNumberFormat="1" applyFont="1" applyBorder="1" applyAlignment="1">
      <alignment horizontal="left" vertical="center" wrapText="1"/>
    </xf>
    <xf numFmtId="0" fontId="6" fillId="0" borderId="0" xfId="1" applyFont="1" applyFill="1" applyAlignment="1">
      <alignment horizontal="justify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66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7" fontId="68" fillId="0" borderId="0" xfId="80" applyNumberFormat="1" applyFont="1" applyFill="1" applyBorder="1" applyAlignment="1">
      <alignment horizontal="right" vertical="center"/>
    </xf>
    <xf numFmtId="0" fontId="67" fillId="0" borderId="0" xfId="80" applyFont="1" applyFill="1"/>
    <xf numFmtId="0" fontId="18" fillId="0" borderId="16" xfId="80" applyFont="1" applyFill="1" applyBorder="1" applyAlignment="1">
      <alignment horizontal="center" vertical="center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Fill="1" applyBorder="1" applyAlignment="1">
      <alignment vertical="center" wrapText="1"/>
    </xf>
    <xf numFmtId="0" fontId="67" fillId="0" borderId="1" xfId="80" applyFont="1" applyFill="1" applyBorder="1" applyAlignment="1">
      <alignment horizontal="center"/>
    </xf>
    <xf numFmtId="14" fontId="27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 wrapText="1"/>
    </xf>
    <xf numFmtId="0" fontId="68" fillId="0" borderId="1" xfId="80" applyFont="1" applyFill="1" applyBorder="1" applyAlignment="1">
      <alignment horizontal="justify" vertical="center" wrapText="1"/>
    </xf>
    <xf numFmtId="49" fontId="68" fillId="0" borderId="1" xfId="80" applyNumberFormat="1" applyFont="1" applyFill="1" applyBorder="1" applyAlignment="1">
      <alignment horizontal="justify" vertical="center" wrapText="1"/>
    </xf>
    <xf numFmtId="0" fontId="68" fillId="0" borderId="2" xfId="80" applyFont="1" applyFill="1" applyBorder="1" applyAlignment="1">
      <alignment horizontal="left" vertical="center" wrapText="1"/>
    </xf>
    <xf numFmtId="0" fontId="68" fillId="0" borderId="3" xfId="80" applyFont="1" applyFill="1" applyBorder="1" applyAlignment="1">
      <alignment horizontal="left" vertical="center" wrapText="1"/>
    </xf>
    <xf numFmtId="0" fontId="68" fillId="0" borderId="4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71" fillId="0" borderId="1" xfId="80" applyFont="1" applyFill="1" applyBorder="1" applyAlignment="1">
      <alignment wrapText="1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7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L8" sqref="L8"/>
    </sheetView>
  </sheetViews>
  <sheetFormatPr defaultRowHeight="15" x14ac:dyDescent="0.25"/>
  <cols>
    <col min="1" max="1" width="4.28515625" style="138" customWidth="1"/>
    <col min="2" max="2" width="62.28515625" style="114" customWidth="1"/>
    <col min="3" max="3" width="10.85546875" style="114" customWidth="1"/>
    <col min="4" max="4" width="18.42578125" style="138" customWidth="1"/>
    <col min="5" max="16384" width="9.140625" style="114"/>
  </cols>
  <sheetData>
    <row r="1" spans="1:4" ht="19.5" x14ac:dyDescent="0.25">
      <c r="A1" s="111" t="s">
        <v>163</v>
      </c>
      <c r="B1" s="111"/>
      <c r="C1" s="111"/>
      <c r="D1" s="111"/>
    </row>
    <row r="2" spans="1:4" x14ac:dyDescent="0.25">
      <c r="A2" s="112" t="s">
        <v>164</v>
      </c>
      <c r="B2" s="112"/>
      <c r="C2" s="112"/>
      <c r="D2" s="112"/>
    </row>
    <row r="3" spans="1:4" x14ac:dyDescent="0.25">
      <c r="A3" s="115" t="s">
        <v>165</v>
      </c>
      <c r="B3" s="115"/>
      <c r="C3" s="115"/>
      <c r="D3" s="115"/>
    </row>
    <row r="4" spans="1:4" ht="25.5" x14ac:dyDescent="0.25">
      <c r="A4" s="116" t="s">
        <v>166</v>
      </c>
      <c r="B4" s="116" t="s">
        <v>167</v>
      </c>
      <c r="C4" s="116" t="s">
        <v>168</v>
      </c>
      <c r="D4" s="116" t="s">
        <v>169</v>
      </c>
    </row>
    <row r="5" spans="1:4" x14ac:dyDescent="0.25">
      <c r="A5" s="117">
        <v>1</v>
      </c>
      <c r="B5" s="117" t="s">
        <v>170</v>
      </c>
      <c r="C5" s="118" t="s">
        <v>171</v>
      </c>
      <c r="D5" s="119" t="s">
        <v>172</v>
      </c>
    </row>
    <row r="6" spans="1:4" x14ac:dyDescent="0.25">
      <c r="A6" s="117">
        <v>2</v>
      </c>
      <c r="B6" s="117" t="s">
        <v>173</v>
      </c>
      <c r="C6" s="120"/>
      <c r="D6" s="121" t="s">
        <v>174</v>
      </c>
    </row>
    <row r="7" spans="1:4" x14ac:dyDescent="0.25">
      <c r="A7" s="117">
        <v>3</v>
      </c>
      <c r="B7" s="117" t="s">
        <v>175</v>
      </c>
      <c r="C7" s="120"/>
      <c r="D7" s="121" t="s">
        <v>176</v>
      </c>
    </row>
    <row r="8" spans="1:4" ht="27.75" customHeight="1" x14ac:dyDescent="0.25">
      <c r="A8" s="122" t="s">
        <v>177</v>
      </c>
      <c r="B8" s="122"/>
      <c r="C8" s="122"/>
      <c r="D8" s="122"/>
    </row>
    <row r="9" spans="1:4" x14ac:dyDescent="0.25">
      <c r="A9" s="123">
        <v>4</v>
      </c>
      <c r="B9" s="117" t="s">
        <v>178</v>
      </c>
      <c r="C9" s="116" t="s">
        <v>179</v>
      </c>
      <c r="D9" s="124">
        <v>0</v>
      </c>
    </row>
    <row r="10" spans="1:4" x14ac:dyDescent="0.25">
      <c r="A10" s="123">
        <v>5</v>
      </c>
      <c r="B10" s="117" t="s">
        <v>180</v>
      </c>
      <c r="C10" s="116" t="s">
        <v>179</v>
      </c>
      <c r="D10" s="124" t="s">
        <v>181</v>
      </c>
    </row>
    <row r="11" spans="1:4" x14ac:dyDescent="0.25">
      <c r="A11" s="123">
        <v>6</v>
      </c>
      <c r="B11" s="117" t="s">
        <v>182</v>
      </c>
      <c r="C11" s="116" t="s">
        <v>179</v>
      </c>
      <c r="D11" s="124">
        <f>289578.94+4841.8</f>
        <v>294420.74</v>
      </c>
    </row>
    <row r="12" spans="1:4" ht="15.75" customHeight="1" x14ac:dyDescent="0.25">
      <c r="A12" s="123">
        <v>7</v>
      </c>
      <c r="B12" s="125" t="s">
        <v>183</v>
      </c>
      <c r="C12" s="116" t="s">
        <v>179</v>
      </c>
      <c r="D12" s="124">
        <f>D13+D14</f>
        <v>891114.03</v>
      </c>
    </row>
    <row r="13" spans="1:4" x14ac:dyDescent="0.25">
      <c r="A13" s="123">
        <v>8</v>
      </c>
      <c r="B13" s="126" t="s">
        <v>184</v>
      </c>
      <c r="C13" s="116" t="s">
        <v>179</v>
      </c>
      <c r="D13" s="124">
        <v>891114.03</v>
      </c>
    </row>
    <row r="14" spans="1:4" x14ac:dyDescent="0.25">
      <c r="A14" s="123">
        <v>9</v>
      </c>
      <c r="B14" s="126" t="s">
        <v>185</v>
      </c>
      <c r="C14" s="116" t="s">
        <v>179</v>
      </c>
      <c r="D14" s="124"/>
    </row>
    <row r="15" spans="1:4" x14ac:dyDescent="0.25">
      <c r="A15" s="123">
        <v>10</v>
      </c>
      <c r="B15" s="126" t="s">
        <v>186</v>
      </c>
      <c r="C15" s="116" t="s">
        <v>179</v>
      </c>
      <c r="D15" s="124" t="s">
        <v>181</v>
      </c>
    </row>
    <row r="16" spans="1:4" x14ac:dyDescent="0.25">
      <c r="A16" s="123">
        <v>11</v>
      </c>
      <c r="B16" s="117" t="s">
        <v>187</v>
      </c>
      <c r="C16" s="116" t="s">
        <v>179</v>
      </c>
      <c r="D16" s="124">
        <f>947234.26+1877.66</f>
        <v>949111.92</v>
      </c>
    </row>
    <row r="17" spans="1:4" x14ac:dyDescent="0.25">
      <c r="A17" s="123">
        <v>12</v>
      </c>
      <c r="B17" s="127" t="s">
        <v>188</v>
      </c>
      <c r="C17" s="116" t="s">
        <v>179</v>
      </c>
      <c r="D17" s="124">
        <f>D16</f>
        <v>949111.92</v>
      </c>
    </row>
    <row r="18" spans="1:4" x14ac:dyDescent="0.25">
      <c r="A18" s="123">
        <v>13</v>
      </c>
      <c r="B18" s="126" t="s">
        <v>189</v>
      </c>
      <c r="C18" s="116" t="s">
        <v>179</v>
      </c>
      <c r="D18" s="124" t="s">
        <v>181</v>
      </c>
    </row>
    <row r="19" spans="1:4" x14ac:dyDescent="0.25">
      <c r="A19" s="123">
        <v>14</v>
      </c>
      <c r="B19" s="126" t="s">
        <v>190</v>
      </c>
      <c r="C19" s="116" t="s">
        <v>179</v>
      </c>
      <c r="D19" s="124" t="s">
        <v>181</v>
      </c>
    </row>
    <row r="20" spans="1:4" x14ac:dyDescent="0.25">
      <c r="A20" s="123">
        <v>15</v>
      </c>
      <c r="B20" s="126" t="s">
        <v>191</v>
      </c>
      <c r="C20" s="116" t="s">
        <v>179</v>
      </c>
      <c r="D20" s="124" t="s">
        <v>181</v>
      </c>
    </row>
    <row r="21" spans="1:4" x14ac:dyDescent="0.25">
      <c r="A21" s="123">
        <v>16</v>
      </c>
      <c r="B21" s="126" t="s">
        <v>192</v>
      </c>
      <c r="C21" s="116" t="s">
        <v>179</v>
      </c>
      <c r="D21" s="124" t="s">
        <v>181</v>
      </c>
    </row>
    <row r="22" spans="1:4" x14ac:dyDescent="0.25">
      <c r="A22" s="123">
        <v>17</v>
      </c>
      <c r="B22" s="117" t="s">
        <v>193</v>
      </c>
      <c r="C22" s="116" t="s">
        <v>179</v>
      </c>
      <c r="D22" s="124">
        <f>D16</f>
        <v>949111.92</v>
      </c>
    </row>
    <row r="23" spans="1:4" x14ac:dyDescent="0.25">
      <c r="A23" s="123">
        <v>18</v>
      </c>
      <c r="B23" s="117" t="s">
        <v>194</v>
      </c>
      <c r="C23" s="116" t="s">
        <v>179</v>
      </c>
      <c r="D23" s="124"/>
    </row>
    <row r="24" spans="1:4" x14ac:dyDescent="0.25">
      <c r="A24" s="123">
        <v>19</v>
      </c>
      <c r="B24" s="117" t="s">
        <v>195</v>
      </c>
      <c r="C24" s="116" t="s">
        <v>179</v>
      </c>
      <c r="D24" s="124">
        <v>0</v>
      </c>
    </row>
    <row r="25" spans="1:4" x14ac:dyDescent="0.25">
      <c r="A25" s="123">
        <v>20</v>
      </c>
      <c r="B25" s="117" t="s">
        <v>196</v>
      </c>
      <c r="C25" s="116" t="s">
        <v>179</v>
      </c>
      <c r="D25" s="124">
        <f>D11+D12-D16+D9+D23</f>
        <v>236422.84999999998</v>
      </c>
    </row>
    <row r="26" spans="1:4" ht="27.75" customHeight="1" x14ac:dyDescent="0.25">
      <c r="A26" s="122" t="s">
        <v>197</v>
      </c>
      <c r="B26" s="122"/>
      <c r="C26" s="122"/>
      <c r="D26" s="122"/>
    </row>
    <row r="27" spans="1:4" x14ac:dyDescent="0.25">
      <c r="A27" s="123">
        <v>21</v>
      </c>
      <c r="B27" s="128" t="s">
        <v>198</v>
      </c>
      <c r="C27" s="129"/>
      <c r="D27" s="130"/>
    </row>
    <row r="28" spans="1:4" x14ac:dyDescent="0.25">
      <c r="A28" s="123">
        <v>22</v>
      </c>
      <c r="B28" s="117" t="s">
        <v>199</v>
      </c>
      <c r="C28" s="116" t="s">
        <v>179</v>
      </c>
      <c r="D28" s="124">
        <v>893142.39178138226</v>
      </c>
    </row>
    <row r="29" spans="1:4" x14ac:dyDescent="0.25">
      <c r="A29" s="123">
        <v>23</v>
      </c>
      <c r="B29" s="117" t="s">
        <v>200</v>
      </c>
      <c r="C29" s="118" t="s">
        <v>201</v>
      </c>
      <c r="D29" s="116" t="s">
        <v>162</v>
      </c>
    </row>
    <row r="30" spans="1:4" x14ac:dyDescent="0.25">
      <c r="A30" s="122" t="s">
        <v>202</v>
      </c>
      <c r="B30" s="122"/>
      <c r="C30" s="122"/>
      <c r="D30" s="122"/>
    </row>
    <row r="31" spans="1:4" x14ac:dyDescent="0.25">
      <c r="A31" s="123">
        <v>24</v>
      </c>
      <c r="B31" s="117" t="s">
        <v>203</v>
      </c>
      <c r="C31" s="116" t="s">
        <v>204</v>
      </c>
      <c r="D31" s="131">
        <v>0</v>
      </c>
    </row>
    <row r="32" spans="1:4" x14ac:dyDescent="0.25">
      <c r="A32" s="123">
        <v>25</v>
      </c>
      <c r="B32" s="117" t="s">
        <v>205</v>
      </c>
      <c r="C32" s="116" t="s">
        <v>204</v>
      </c>
      <c r="D32" s="131">
        <v>0</v>
      </c>
    </row>
    <row r="33" spans="1:4" x14ac:dyDescent="0.25">
      <c r="A33" s="123">
        <v>26</v>
      </c>
      <c r="B33" s="117" t="s">
        <v>206</v>
      </c>
      <c r="C33" s="116" t="s">
        <v>204</v>
      </c>
      <c r="D33" s="131">
        <v>0</v>
      </c>
    </row>
    <row r="34" spans="1:4" x14ac:dyDescent="0.25">
      <c r="A34" s="123">
        <v>27</v>
      </c>
      <c r="B34" s="117" t="s">
        <v>207</v>
      </c>
      <c r="C34" s="116" t="s">
        <v>179</v>
      </c>
      <c r="D34" s="124">
        <v>0</v>
      </c>
    </row>
    <row r="35" spans="1:4" x14ac:dyDescent="0.25">
      <c r="A35" s="122" t="s">
        <v>208</v>
      </c>
      <c r="B35" s="122"/>
      <c r="C35" s="122"/>
      <c r="D35" s="122"/>
    </row>
    <row r="36" spans="1:4" x14ac:dyDescent="0.25">
      <c r="A36" s="123">
        <v>28</v>
      </c>
      <c r="B36" s="117" t="s">
        <v>178</v>
      </c>
      <c r="C36" s="116" t="s">
        <v>179</v>
      </c>
      <c r="D36" s="124">
        <v>-912.66</v>
      </c>
    </row>
    <row r="37" spans="1:4" x14ac:dyDescent="0.25">
      <c r="A37" s="123">
        <v>29</v>
      </c>
      <c r="B37" s="117" t="s">
        <v>180</v>
      </c>
      <c r="C37" s="116" t="s">
        <v>179</v>
      </c>
      <c r="D37" s="124"/>
    </row>
    <row r="38" spans="1:4" ht="15.75" customHeight="1" x14ac:dyDescent="0.25">
      <c r="A38" s="123">
        <v>30</v>
      </c>
      <c r="B38" s="117" t="s">
        <v>182</v>
      </c>
      <c r="C38" s="116" t="s">
        <v>179</v>
      </c>
      <c r="D38" s="124">
        <f>1089961.2-289578.94-4841.8</f>
        <v>795540.46</v>
      </c>
    </row>
    <row r="39" spans="1:4" x14ac:dyDescent="0.25">
      <c r="A39" s="123">
        <v>31</v>
      </c>
      <c r="B39" s="117" t="s">
        <v>194</v>
      </c>
      <c r="C39" s="116" t="s">
        <v>179</v>
      </c>
      <c r="D39" s="124"/>
    </row>
    <row r="40" spans="1:4" x14ac:dyDescent="0.25">
      <c r="A40" s="123">
        <v>32</v>
      </c>
      <c r="B40" s="117" t="s">
        <v>195</v>
      </c>
      <c r="C40" s="116" t="s">
        <v>179</v>
      </c>
      <c r="D40" s="124"/>
    </row>
    <row r="41" spans="1:4" x14ac:dyDescent="0.25">
      <c r="A41" s="123">
        <v>33</v>
      </c>
      <c r="B41" s="117" t="s">
        <v>196</v>
      </c>
      <c r="C41" s="116" t="s">
        <v>179</v>
      </c>
      <c r="D41" s="124">
        <f>D48+D58+D68+D78+D88</f>
        <v>750417.81</v>
      </c>
    </row>
    <row r="42" spans="1:4" x14ac:dyDescent="0.25">
      <c r="A42" s="122" t="s">
        <v>209</v>
      </c>
      <c r="B42" s="122"/>
      <c r="C42" s="122"/>
      <c r="D42" s="122"/>
    </row>
    <row r="43" spans="1:4" x14ac:dyDescent="0.25">
      <c r="A43" s="123">
        <v>34</v>
      </c>
      <c r="B43" s="117" t="s">
        <v>210</v>
      </c>
      <c r="C43" s="116" t="s">
        <v>181</v>
      </c>
      <c r="D43" s="132" t="s">
        <v>211</v>
      </c>
    </row>
    <row r="44" spans="1:4" x14ac:dyDescent="0.25">
      <c r="A44" s="123">
        <v>35</v>
      </c>
      <c r="B44" s="117" t="s">
        <v>168</v>
      </c>
      <c r="C44" s="116" t="s">
        <v>181</v>
      </c>
      <c r="D44" s="121" t="s">
        <v>212</v>
      </c>
    </row>
    <row r="45" spans="1:4" x14ac:dyDescent="0.25">
      <c r="A45" s="123">
        <v>36</v>
      </c>
      <c r="B45" s="117" t="s">
        <v>213</v>
      </c>
      <c r="C45" s="116" t="s">
        <v>214</v>
      </c>
      <c r="D45" s="124">
        <f>775.599364+84.661801</f>
        <v>860.26116500000001</v>
      </c>
    </row>
    <row r="46" spans="1:4" x14ac:dyDescent="0.25">
      <c r="A46" s="123">
        <v>37</v>
      </c>
      <c r="B46" s="117" t="s">
        <v>215</v>
      </c>
      <c r="C46" s="116" t="s">
        <v>179</v>
      </c>
      <c r="D46" s="124">
        <f>1983941.84+196184.9-16528.92</f>
        <v>2163597.8200000003</v>
      </c>
    </row>
    <row r="47" spans="1:4" x14ac:dyDescent="0.25">
      <c r="A47" s="123">
        <v>38</v>
      </c>
      <c r="B47" s="117" t="s">
        <v>216</v>
      </c>
      <c r="C47" s="116" t="s">
        <v>179</v>
      </c>
      <c r="D47" s="124">
        <v>2130369.0499999998</v>
      </c>
    </row>
    <row r="48" spans="1:4" x14ac:dyDescent="0.25">
      <c r="A48" s="123">
        <v>39</v>
      </c>
      <c r="B48" s="117" t="s">
        <v>217</v>
      </c>
      <c r="C48" s="116" t="s">
        <v>179</v>
      </c>
      <c r="D48" s="124">
        <f>395843.72-256.15</f>
        <v>395587.56999999995</v>
      </c>
    </row>
    <row r="49" spans="1:4" x14ac:dyDescent="0.25">
      <c r="A49" s="123">
        <v>40</v>
      </c>
      <c r="B49" s="117" t="s">
        <v>218</v>
      </c>
      <c r="C49" s="116" t="s">
        <v>179</v>
      </c>
      <c r="D49" s="124">
        <v>2001047.0799999998</v>
      </c>
    </row>
    <row r="50" spans="1:4" x14ac:dyDescent="0.25">
      <c r="A50" s="123">
        <v>41</v>
      </c>
      <c r="B50" s="117" t="s">
        <v>219</v>
      </c>
      <c r="C50" s="116" t="s">
        <v>179</v>
      </c>
      <c r="D50" s="124">
        <f>D49-D51</f>
        <v>1605459.5099999998</v>
      </c>
    </row>
    <row r="51" spans="1:4" ht="15" customHeight="1" x14ac:dyDescent="0.25">
      <c r="A51" s="123">
        <v>42</v>
      </c>
      <c r="B51" s="125" t="s">
        <v>220</v>
      </c>
      <c r="C51" s="116" t="s">
        <v>179</v>
      </c>
      <c r="D51" s="124">
        <f>D48</f>
        <v>395587.56999999995</v>
      </c>
    </row>
    <row r="52" spans="1:4" ht="15" customHeight="1" x14ac:dyDescent="0.25">
      <c r="A52" s="123">
        <v>43</v>
      </c>
      <c r="B52" s="125" t="s">
        <v>221</v>
      </c>
      <c r="C52" s="116" t="s">
        <v>179</v>
      </c>
      <c r="D52" s="124"/>
    </row>
    <row r="53" spans="1:4" ht="26.25" x14ac:dyDescent="0.25">
      <c r="A53" s="133">
        <v>44</v>
      </c>
      <c r="B53" s="125" t="s">
        <v>210</v>
      </c>
      <c r="C53" s="116" t="s">
        <v>181</v>
      </c>
      <c r="D53" s="132" t="s">
        <v>222</v>
      </c>
    </row>
    <row r="54" spans="1:4" x14ac:dyDescent="0.25">
      <c r="A54" s="123">
        <v>45</v>
      </c>
      <c r="B54" s="117" t="s">
        <v>168</v>
      </c>
      <c r="C54" s="116" t="s">
        <v>181</v>
      </c>
      <c r="D54" s="121" t="s">
        <v>223</v>
      </c>
    </row>
    <row r="55" spans="1:4" x14ac:dyDescent="0.25">
      <c r="A55" s="123">
        <v>46</v>
      </c>
      <c r="B55" s="117" t="s">
        <v>224</v>
      </c>
      <c r="C55" s="116" t="s">
        <v>214</v>
      </c>
      <c r="D55" s="124">
        <v>3881.9442257065452</v>
      </c>
    </row>
    <row r="56" spans="1:4" x14ac:dyDescent="0.25">
      <c r="A56" s="123">
        <v>47</v>
      </c>
      <c r="B56" s="117" t="s">
        <v>225</v>
      </c>
      <c r="C56" s="116" t="s">
        <v>179</v>
      </c>
      <c r="D56" s="124">
        <f>54182.42+1542.83+75.16</f>
        <v>55800.41</v>
      </c>
    </row>
    <row r="57" spans="1:4" x14ac:dyDescent="0.25">
      <c r="A57" s="123">
        <v>48</v>
      </c>
      <c r="B57" s="117" t="s">
        <v>216</v>
      </c>
      <c r="C57" s="116" t="s">
        <v>179</v>
      </c>
      <c r="D57" s="124">
        <f>58102.15+1502.06</f>
        <v>59604.21</v>
      </c>
    </row>
    <row r="58" spans="1:4" x14ac:dyDescent="0.25">
      <c r="A58" s="123">
        <v>49</v>
      </c>
      <c r="B58" s="117" t="s">
        <v>217</v>
      </c>
      <c r="C58" s="116" t="s">
        <v>179</v>
      </c>
      <c r="D58" s="124">
        <f>15840.55+238.86-35.67-0.21</f>
        <v>16043.53</v>
      </c>
    </row>
    <row r="59" spans="1:4" x14ac:dyDescent="0.25">
      <c r="A59" s="123">
        <v>50</v>
      </c>
      <c r="B59" s="117" t="s">
        <v>218</v>
      </c>
      <c r="C59" s="116" t="s">
        <v>179</v>
      </c>
      <c r="D59" s="124">
        <v>57676.829999999994</v>
      </c>
    </row>
    <row r="60" spans="1:4" x14ac:dyDescent="0.25">
      <c r="A60" s="123">
        <v>51</v>
      </c>
      <c r="B60" s="117" t="s">
        <v>219</v>
      </c>
      <c r="C60" s="116" t="s">
        <v>179</v>
      </c>
      <c r="D60" s="124">
        <f>D59</f>
        <v>57676.829999999994</v>
      </c>
    </row>
    <row r="61" spans="1:4" ht="15" customHeight="1" x14ac:dyDescent="0.25">
      <c r="A61" s="123">
        <v>52</v>
      </c>
      <c r="B61" s="125" t="s">
        <v>220</v>
      </c>
      <c r="C61" s="116" t="s">
        <v>179</v>
      </c>
      <c r="D61" s="124">
        <f>D59-D60</f>
        <v>0</v>
      </c>
    </row>
    <row r="62" spans="1:4" ht="15" customHeight="1" x14ac:dyDescent="0.25">
      <c r="A62" s="123">
        <v>53</v>
      </c>
      <c r="B62" s="125" t="s">
        <v>221</v>
      </c>
      <c r="C62" s="116" t="s">
        <v>179</v>
      </c>
      <c r="D62" s="124">
        <v>0</v>
      </c>
    </row>
    <row r="63" spans="1:4" ht="26.25" x14ac:dyDescent="0.25">
      <c r="A63" s="133">
        <v>54</v>
      </c>
      <c r="B63" s="125" t="s">
        <v>210</v>
      </c>
      <c r="C63" s="116" t="s">
        <v>181</v>
      </c>
      <c r="D63" s="134" t="s">
        <v>226</v>
      </c>
    </row>
    <row r="64" spans="1:4" x14ac:dyDescent="0.25">
      <c r="A64" s="123">
        <v>55</v>
      </c>
      <c r="B64" s="117" t="s">
        <v>168</v>
      </c>
      <c r="C64" s="116" t="s">
        <v>181</v>
      </c>
      <c r="D64" s="124" t="s">
        <v>223</v>
      </c>
    </row>
    <row r="65" spans="1:4" x14ac:dyDescent="0.25">
      <c r="A65" s="123">
        <v>56</v>
      </c>
      <c r="B65" s="117" t="s">
        <v>224</v>
      </c>
      <c r="C65" s="116" t="s">
        <v>214</v>
      </c>
      <c r="D65" s="124">
        <v>2386.1004820477174</v>
      </c>
    </row>
    <row r="66" spans="1:4" x14ac:dyDescent="0.25">
      <c r="A66" s="123">
        <v>57</v>
      </c>
      <c r="B66" s="117" t="s">
        <v>225</v>
      </c>
      <c r="C66" s="116" t="s">
        <v>179</v>
      </c>
      <c r="D66" s="124">
        <f>130232.86+6101.51+373021.27+17482.86-360.11-146.01-1027.33-416.66-1166.41-3410.24</f>
        <v>520311.74000000005</v>
      </c>
    </row>
    <row r="67" spans="1:4" x14ac:dyDescent="0.25">
      <c r="A67" s="123">
        <v>58</v>
      </c>
      <c r="B67" s="117" t="s">
        <v>216</v>
      </c>
      <c r="C67" s="116" t="s">
        <v>179</v>
      </c>
      <c r="D67" s="124">
        <f>133921.24+5815.93+400240.26+16614.02</f>
        <v>556591.44999999995</v>
      </c>
    </row>
    <row r="68" spans="1:4" x14ac:dyDescent="0.25">
      <c r="A68" s="123">
        <v>59</v>
      </c>
      <c r="B68" s="117" t="s">
        <v>217</v>
      </c>
      <c r="C68" s="116" t="s">
        <v>179</v>
      </c>
      <c r="D68" s="124">
        <f>31389.48+964.17+145137.31+2797.88-103.86-0.73-296.15-2.09</f>
        <v>179886.01</v>
      </c>
    </row>
    <row r="69" spans="1:4" x14ac:dyDescent="0.25">
      <c r="A69" s="123">
        <v>60</v>
      </c>
      <c r="B69" s="117" t="s">
        <v>218</v>
      </c>
      <c r="C69" s="116" t="s">
        <v>179</v>
      </c>
      <c r="D69" s="124">
        <v>510871.68999999994</v>
      </c>
    </row>
    <row r="70" spans="1:4" x14ac:dyDescent="0.25">
      <c r="A70" s="123">
        <v>61</v>
      </c>
      <c r="B70" s="117" t="s">
        <v>219</v>
      </c>
      <c r="C70" s="116" t="s">
        <v>179</v>
      </c>
      <c r="D70" s="124">
        <f>D69-D71</f>
        <v>330985.67999999993</v>
      </c>
    </row>
    <row r="71" spans="1:4" ht="15" customHeight="1" x14ac:dyDescent="0.25">
      <c r="A71" s="123">
        <v>62</v>
      </c>
      <c r="B71" s="125" t="s">
        <v>220</v>
      </c>
      <c r="C71" s="116" t="s">
        <v>179</v>
      </c>
      <c r="D71" s="124">
        <f>D68</f>
        <v>179886.01</v>
      </c>
    </row>
    <row r="72" spans="1:4" ht="15" customHeight="1" x14ac:dyDescent="0.25">
      <c r="A72" s="123">
        <v>63</v>
      </c>
      <c r="B72" s="125" t="s">
        <v>221</v>
      </c>
      <c r="C72" s="116" t="s">
        <v>179</v>
      </c>
      <c r="D72" s="124"/>
    </row>
    <row r="73" spans="1:4" x14ac:dyDescent="0.25">
      <c r="A73" s="123">
        <v>64</v>
      </c>
      <c r="B73" s="117" t="s">
        <v>210</v>
      </c>
      <c r="C73" s="116" t="s">
        <v>181</v>
      </c>
      <c r="D73" s="135" t="s">
        <v>227</v>
      </c>
    </row>
    <row r="74" spans="1:4" x14ac:dyDescent="0.25">
      <c r="A74" s="123">
        <v>65</v>
      </c>
      <c r="B74" s="117" t="s">
        <v>168</v>
      </c>
      <c r="C74" s="116" t="s">
        <v>181</v>
      </c>
      <c r="D74" s="124" t="s">
        <v>223</v>
      </c>
    </row>
    <row r="75" spans="1:4" x14ac:dyDescent="0.25">
      <c r="A75" s="123">
        <v>66</v>
      </c>
      <c r="B75" s="117" t="s">
        <v>224</v>
      </c>
      <c r="C75" s="116" t="s">
        <v>214</v>
      </c>
      <c r="D75" s="124">
        <f>6056.985859-0.589513</f>
        <v>6056.3963460000004</v>
      </c>
    </row>
    <row r="76" spans="1:4" x14ac:dyDescent="0.25">
      <c r="A76" s="123">
        <v>67</v>
      </c>
      <c r="B76" s="117" t="s">
        <v>225</v>
      </c>
      <c r="C76" s="116" t="s">
        <v>179</v>
      </c>
      <c r="D76" s="124">
        <f>488688.88-72.57</f>
        <v>488616.31</v>
      </c>
    </row>
    <row r="77" spans="1:4" x14ac:dyDescent="0.25">
      <c r="A77" s="123">
        <v>68</v>
      </c>
      <c r="B77" s="117" t="s">
        <v>216</v>
      </c>
      <c r="C77" s="116" t="s">
        <v>179</v>
      </c>
      <c r="D77" s="124">
        <v>535271.37</v>
      </c>
    </row>
    <row r="78" spans="1:4" x14ac:dyDescent="0.25">
      <c r="A78" s="123">
        <v>69</v>
      </c>
      <c r="B78" s="117" t="s">
        <v>217</v>
      </c>
      <c r="C78" s="116" t="s">
        <v>179</v>
      </c>
      <c r="D78" s="124">
        <f>149959.18-358.29</f>
        <v>149600.88999999998</v>
      </c>
    </row>
    <row r="79" spans="1:4" x14ac:dyDescent="0.25">
      <c r="A79" s="123">
        <v>70</v>
      </c>
      <c r="B79" s="117" t="s">
        <v>218</v>
      </c>
      <c r="C79" s="116" t="s">
        <v>179</v>
      </c>
      <c r="D79" s="124">
        <f>D76</f>
        <v>488616.31</v>
      </c>
    </row>
    <row r="80" spans="1:4" x14ac:dyDescent="0.25">
      <c r="A80" s="123">
        <v>71</v>
      </c>
      <c r="B80" s="117" t="s">
        <v>219</v>
      </c>
      <c r="C80" s="116" t="s">
        <v>179</v>
      </c>
      <c r="D80" s="124">
        <f>D79</f>
        <v>488616.31</v>
      </c>
    </row>
    <row r="81" spans="1:4" ht="14.25" customHeight="1" x14ac:dyDescent="0.25">
      <c r="A81" s="123">
        <v>72</v>
      </c>
      <c r="B81" s="125" t="s">
        <v>220</v>
      </c>
      <c r="C81" s="116" t="s">
        <v>179</v>
      </c>
      <c r="D81" s="124">
        <v>0</v>
      </c>
    </row>
    <row r="82" spans="1:4" ht="14.25" customHeight="1" x14ac:dyDescent="0.25">
      <c r="A82" s="123">
        <v>73</v>
      </c>
      <c r="B82" s="125" t="s">
        <v>221</v>
      </c>
      <c r="C82" s="116" t="s">
        <v>179</v>
      </c>
      <c r="D82" s="124">
        <v>0</v>
      </c>
    </row>
    <row r="83" spans="1:4" x14ac:dyDescent="0.25">
      <c r="A83" s="123">
        <v>74</v>
      </c>
      <c r="B83" s="117" t="s">
        <v>210</v>
      </c>
      <c r="C83" s="116" t="s">
        <v>181</v>
      </c>
      <c r="D83" s="135" t="s">
        <v>228</v>
      </c>
    </row>
    <row r="84" spans="1:4" x14ac:dyDescent="0.25">
      <c r="A84" s="123">
        <v>75</v>
      </c>
      <c r="B84" s="117" t="s">
        <v>168</v>
      </c>
      <c r="C84" s="116" t="s">
        <v>181</v>
      </c>
      <c r="D84" s="124" t="s">
        <v>229</v>
      </c>
    </row>
    <row r="85" spans="1:4" x14ac:dyDescent="0.25">
      <c r="A85" s="123">
        <v>76</v>
      </c>
      <c r="B85" s="117" t="s">
        <v>224</v>
      </c>
      <c r="C85" s="116" t="s">
        <v>214</v>
      </c>
      <c r="D85" s="136">
        <v>16378.915800000001</v>
      </c>
    </row>
    <row r="86" spans="1:4" x14ac:dyDescent="0.25">
      <c r="A86" s="123">
        <v>77</v>
      </c>
      <c r="B86" s="117" t="s">
        <v>225</v>
      </c>
      <c r="C86" s="116" t="s">
        <v>179</v>
      </c>
      <c r="D86" s="137">
        <f>3274.9+52272.97</f>
        <v>55547.87</v>
      </c>
    </row>
    <row r="87" spans="1:4" x14ac:dyDescent="0.25">
      <c r="A87" s="123">
        <v>78</v>
      </c>
      <c r="B87" s="117" t="s">
        <v>216</v>
      </c>
      <c r="C87" s="116" t="s">
        <v>179</v>
      </c>
      <c r="D87" s="137">
        <v>46248.06</v>
      </c>
    </row>
    <row r="88" spans="1:4" x14ac:dyDescent="0.25">
      <c r="A88" s="123">
        <v>79</v>
      </c>
      <c r="B88" s="117" t="s">
        <v>217</v>
      </c>
      <c r="C88" s="116" t="s">
        <v>179</v>
      </c>
      <c r="D88" s="137">
        <v>9299.81</v>
      </c>
    </row>
    <row r="89" spans="1:4" x14ac:dyDescent="0.25">
      <c r="A89" s="123">
        <v>80</v>
      </c>
      <c r="B89" s="117" t="s">
        <v>218</v>
      </c>
      <c r="C89" s="116" t="s">
        <v>179</v>
      </c>
      <c r="D89" s="124">
        <f>D86</f>
        <v>55547.87</v>
      </c>
    </row>
    <row r="90" spans="1:4" x14ac:dyDescent="0.25">
      <c r="A90" s="123">
        <v>81</v>
      </c>
      <c r="B90" s="117" t="s">
        <v>219</v>
      </c>
      <c r="C90" s="116" t="s">
        <v>179</v>
      </c>
      <c r="D90" s="124">
        <f>D89</f>
        <v>55547.87</v>
      </c>
    </row>
    <row r="91" spans="1:4" ht="14.25" customHeight="1" x14ac:dyDescent="0.25">
      <c r="A91" s="123">
        <v>82</v>
      </c>
      <c r="B91" s="125" t="s">
        <v>220</v>
      </c>
      <c r="C91" s="116" t="s">
        <v>179</v>
      </c>
      <c r="D91" s="124">
        <f>D89-D90</f>
        <v>0</v>
      </c>
    </row>
    <row r="92" spans="1:4" ht="14.25" customHeight="1" x14ac:dyDescent="0.25">
      <c r="A92" s="123">
        <v>83</v>
      </c>
      <c r="B92" s="125" t="s">
        <v>221</v>
      </c>
      <c r="C92" s="116" t="s">
        <v>179</v>
      </c>
      <c r="D92" s="124">
        <v>0</v>
      </c>
    </row>
    <row r="93" spans="1:4" x14ac:dyDescent="0.25">
      <c r="A93" s="122" t="s">
        <v>230</v>
      </c>
      <c r="B93" s="122"/>
      <c r="C93" s="122"/>
      <c r="D93" s="122"/>
    </row>
    <row r="94" spans="1:4" x14ac:dyDescent="0.25">
      <c r="A94" s="123">
        <v>84</v>
      </c>
      <c r="B94" s="117" t="s">
        <v>203</v>
      </c>
      <c r="C94" s="116" t="s">
        <v>204</v>
      </c>
      <c r="D94" s="124"/>
    </row>
    <row r="95" spans="1:4" x14ac:dyDescent="0.25">
      <c r="A95" s="123">
        <v>85</v>
      </c>
      <c r="B95" s="117" t="s">
        <v>205</v>
      </c>
      <c r="C95" s="116" t="s">
        <v>204</v>
      </c>
      <c r="D95" s="124"/>
    </row>
    <row r="96" spans="1:4" x14ac:dyDescent="0.25">
      <c r="A96" s="123">
        <v>86</v>
      </c>
      <c r="B96" s="117" t="s">
        <v>206</v>
      </c>
      <c r="C96" s="116" t="s">
        <v>231</v>
      </c>
      <c r="D96" s="124"/>
    </row>
    <row r="97" spans="1:4" x14ac:dyDescent="0.25">
      <c r="A97" s="123">
        <v>87</v>
      </c>
      <c r="B97" s="117" t="s">
        <v>207</v>
      </c>
      <c r="C97" s="116" t="s">
        <v>179</v>
      </c>
      <c r="D97" s="124"/>
    </row>
    <row r="98" spans="1:4" x14ac:dyDescent="0.25">
      <c r="A98" s="122" t="s">
        <v>232</v>
      </c>
      <c r="B98" s="122"/>
      <c r="C98" s="122"/>
      <c r="D98" s="122"/>
    </row>
    <row r="99" spans="1:4" x14ac:dyDescent="0.25">
      <c r="A99" s="123">
        <v>88</v>
      </c>
      <c r="B99" s="117" t="s">
        <v>233</v>
      </c>
      <c r="C99" s="116" t="s">
        <v>204</v>
      </c>
      <c r="D99" s="124">
        <v>2</v>
      </c>
    </row>
    <row r="100" spans="1:4" x14ac:dyDescent="0.25">
      <c r="A100" s="123">
        <v>89</v>
      </c>
      <c r="B100" s="117" t="s">
        <v>234</v>
      </c>
      <c r="C100" s="116" t="s">
        <v>204</v>
      </c>
      <c r="D100" s="124">
        <v>0</v>
      </c>
    </row>
    <row r="101" spans="1:4" ht="15" customHeight="1" x14ac:dyDescent="0.25">
      <c r="A101" s="123">
        <v>90</v>
      </c>
      <c r="B101" s="117" t="s">
        <v>235</v>
      </c>
      <c r="C101" s="116" t="s">
        <v>179</v>
      </c>
      <c r="D101" s="124">
        <v>170653.21</v>
      </c>
    </row>
    <row r="102" spans="1:4" x14ac:dyDescent="0.25">
      <c r="A102" s="138" t="s">
        <v>236</v>
      </c>
    </row>
    <row r="103" spans="1:4" x14ac:dyDescent="0.25">
      <c r="D103" s="113" t="s">
        <v>142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"/>
  <sheetViews>
    <sheetView showZeros="0" topLeftCell="A121" zoomScaleNormal="100" workbookViewId="0">
      <selection activeCell="C165" sqref="C165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92" customWidth="1"/>
    <col min="8" max="253" width="8.85546875" style="1"/>
    <col min="254" max="254" width="5.85546875" style="1" customWidth="1"/>
    <col min="255" max="255" width="37" style="1" customWidth="1"/>
    <col min="256" max="256" width="9.7109375" style="1" customWidth="1"/>
    <col min="257" max="257" width="10.7109375" style="1" customWidth="1"/>
    <col min="258" max="258" width="10.85546875" style="1" customWidth="1"/>
    <col min="259" max="259" width="17.85546875" style="1" customWidth="1"/>
    <col min="260" max="260" width="18.5703125" style="1" customWidth="1"/>
    <col min="261" max="509" width="8.85546875" style="1"/>
    <col min="510" max="510" width="5.85546875" style="1" customWidth="1"/>
    <col min="511" max="511" width="37" style="1" customWidth="1"/>
    <col min="512" max="512" width="9.7109375" style="1" customWidth="1"/>
    <col min="513" max="513" width="10.7109375" style="1" customWidth="1"/>
    <col min="514" max="514" width="10.85546875" style="1" customWidth="1"/>
    <col min="515" max="515" width="17.85546875" style="1" customWidth="1"/>
    <col min="516" max="516" width="18.5703125" style="1" customWidth="1"/>
    <col min="517" max="765" width="8.85546875" style="1"/>
    <col min="766" max="766" width="5.85546875" style="1" customWidth="1"/>
    <col min="767" max="767" width="37" style="1" customWidth="1"/>
    <col min="768" max="768" width="9.7109375" style="1" customWidth="1"/>
    <col min="769" max="769" width="10.7109375" style="1" customWidth="1"/>
    <col min="770" max="770" width="10.85546875" style="1" customWidth="1"/>
    <col min="771" max="771" width="17.85546875" style="1" customWidth="1"/>
    <col min="772" max="772" width="18.5703125" style="1" customWidth="1"/>
    <col min="773" max="1021" width="8.85546875" style="1"/>
    <col min="1022" max="1022" width="5.85546875" style="1" customWidth="1"/>
    <col min="1023" max="1023" width="37" style="1" customWidth="1"/>
    <col min="1024" max="1024" width="9.7109375" style="1" customWidth="1"/>
    <col min="1025" max="1025" width="10.7109375" style="1" customWidth="1"/>
    <col min="1026" max="1026" width="10.85546875" style="1" customWidth="1"/>
    <col min="1027" max="1027" width="17.85546875" style="1" customWidth="1"/>
    <col min="1028" max="1028" width="18.5703125" style="1" customWidth="1"/>
    <col min="1029" max="1277" width="8.85546875" style="1"/>
    <col min="1278" max="1278" width="5.85546875" style="1" customWidth="1"/>
    <col min="1279" max="1279" width="37" style="1" customWidth="1"/>
    <col min="1280" max="1280" width="9.7109375" style="1" customWidth="1"/>
    <col min="1281" max="1281" width="10.7109375" style="1" customWidth="1"/>
    <col min="1282" max="1282" width="10.85546875" style="1" customWidth="1"/>
    <col min="1283" max="1283" width="17.85546875" style="1" customWidth="1"/>
    <col min="1284" max="1284" width="18.5703125" style="1" customWidth="1"/>
    <col min="1285" max="1533" width="8.85546875" style="1"/>
    <col min="1534" max="1534" width="5.85546875" style="1" customWidth="1"/>
    <col min="1535" max="1535" width="37" style="1" customWidth="1"/>
    <col min="1536" max="1536" width="9.7109375" style="1" customWidth="1"/>
    <col min="1537" max="1537" width="10.7109375" style="1" customWidth="1"/>
    <col min="1538" max="1538" width="10.85546875" style="1" customWidth="1"/>
    <col min="1539" max="1539" width="17.85546875" style="1" customWidth="1"/>
    <col min="1540" max="1540" width="18.5703125" style="1" customWidth="1"/>
    <col min="1541" max="1789" width="8.85546875" style="1"/>
    <col min="1790" max="1790" width="5.85546875" style="1" customWidth="1"/>
    <col min="1791" max="1791" width="37" style="1" customWidth="1"/>
    <col min="1792" max="1792" width="9.7109375" style="1" customWidth="1"/>
    <col min="1793" max="1793" width="10.7109375" style="1" customWidth="1"/>
    <col min="1794" max="1794" width="10.85546875" style="1" customWidth="1"/>
    <col min="1795" max="1795" width="17.85546875" style="1" customWidth="1"/>
    <col min="1796" max="1796" width="18.5703125" style="1" customWidth="1"/>
    <col min="1797" max="2045" width="8.85546875" style="1"/>
    <col min="2046" max="2046" width="5.85546875" style="1" customWidth="1"/>
    <col min="2047" max="2047" width="37" style="1" customWidth="1"/>
    <col min="2048" max="2048" width="9.7109375" style="1" customWidth="1"/>
    <col min="2049" max="2049" width="10.7109375" style="1" customWidth="1"/>
    <col min="2050" max="2050" width="10.85546875" style="1" customWidth="1"/>
    <col min="2051" max="2051" width="17.85546875" style="1" customWidth="1"/>
    <col min="2052" max="2052" width="18.5703125" style="1" customWidth="1"/>
    <col min="2053" max="2301" width="8.85546875" style="1"/>
    <col min="2302" max="2302" width="5.85546875" style="1" customWidth="1"/>
    <col min="2303" max="2303" width="37" style="1" customWidth="1"/>
    <col min="2304" max="2304" width="9.7109375" style="1" customWidth="1"/>
    <col min="2305" max="2305" width="10.7109375" style="1" customWidth="1"/>
    <col min="2306" max="2306" width="10.85546875" style="1" customWidth="1"/>
    <col min="2307" max="2307" width="17.85546875" style="1" customWidth="1"/>
    <col min="2308" max="2308" width="18.5703125" style="1" customWidth="1"/>
    <col min="2309" max="2557" width="8.85546875" style="1"/>
    <col min="2558" max="2558" width="5.85546875" style="1" customWidth="1"/>
    <col min="2559" max="2559" width="37" style="1" customWidth="1"/>
    <col min="2560" max="2560" width="9.7109375" style="1" customWidth="1"/>
    <col min="2561" max="2561" width="10.7109375" style="1" customWidth="1"/>
    <col min="2562" max="2562" width="10.85546875" style="1" customWidth="1"/>
    <col min="2563" max="2563" width="17.85546875" style="1" customWidth="1"/>
    <col min="2564" max="2564" width="18.5703125" style="1" customWidth="1"/>
    <col min="2565" max="2813" width="8.85546875" style="1"/>
    <col min="2814" max="2814" width="5.85546875" style="1" customWidth="1"/>
    <col min="2815" max="2815" width="37" style="1" customWidth="1"/>
    <col min="2816" max="2816" width="9.7109375" style="1" customWidth="1"/>
    <col min="2817" max="2817" width="10.7109375" style="1" customWidth="1"/>
    <col min="2818" max="2818" width="10.85546875" style="1" customWidth="1"/>
    <col min="2819" max="2819" width="17.85546875" style="1" customWidth="1"/>
    <col min="2820" max="2820" width="18.5703125" style="1" customWidth="1"/>
    <col min="2821" max="3069" width="8.85546875" style="1"/>
    <col min="3070" max="3070" width="5.85546875" style="1" customWidth="1"/>
    <col min="3071" max="3071" width="37" style="1" customWidth="1"/>
    <col min="3072" max="3072" width="9.7109375" style="1" customWidth="1"/>
    <col min="3073" max="3073" width="10.7109375" style="1" customWidth="1"/>
    <col min="3074" max="3074" width="10.85546875" style="1" customWidth="1"/>
    <col min="3075" max="3075" width="17.85546875" style="1" customWidth="1"/>
    <col min="3076" max="3076" width="18.5703125" style="1" customWidth="1"/>
    <col min="3077" max="3325" width="8.85546875" style="1"/>
    <col min="3326" max="3326" width="5.85546875" style="1" customWidth="1"/>
    <col min="3327" max="3327" width="37" style="1" customWidth="1"/>
    <col min="3328" max="3328" width="9.7109375" style="1" customWidth="1"/>
    <col min="3329" max="3329" width="10.7109375" style="1" customWidth="1"/>
    <col min="3330" max="3330" width="10.85546875" style="1" customWidth="1"/>
    <col min="3331" max="3331" width="17.85546875" style="1" customWidth="1"/>
    <col min="3332" max="3332" width="18.5703125" style="1" customWidth="1"/>
    <col min="3333" max="3581" width="8.85546875" style="1"/>
    <col min="3582" max="3582" width="5.85546875" style="1" customWidth="1"/>
    <col min="3583" max="3583" width="37" style="1" customWidth="1"/>
    <col min="3584" max="3584" width="9.7109375" style="1" customWidth="1"/>
    <col min="3585" max="3585" width="10.7109375" style="1" customWidth="1"/>
    <col min="3586" max="3586" width="10.85546875" style="1" customWidth="1"/>
    <col min="3587" max="3587" width="17.85546875" style="1" customWidth="1"/>
    <col min="3588" max="3588" width="18.5703125" style="1" customWidth="1"/>
    <col min="3589" max="3837" width="8.85546875" style="1"/>
    <col min="3838" max="3838" width="5.85546875" style="1" customWidth="1"/>
    <col min="3839" max="3839" width="37" style="1" customWidth="1"/>
    <col min="3840" max="3840" width="9.7109375" style="1" customWidth="1"/>
    <col min="3841" max="3841" width="10.7109375" style="1" customWidth="1"/>
    <col min="3842" max="3842" width="10.85546875" style="1" customWidth="1"/>
    <col min="3843" max="3843" width="17.85546875" style="1" customWidth="1"/>
    <col min="3844" max="3844" width="18.5703125" style="1" customWidth="1"/>
    <col min="3845" max="4093" width="8.85546875" style="1"/>
    <col min="4094" max="4094" width="5.85546875" style="1" customWidth="1"/>
    <col min="4095" max="4095" width="37" style="1" customWidth="1"/>
    <col min="4096" max="4096" width="9.7109375" style="1" customWidth="1"/>
    <col min="4097" max="4097" width="10.7109375" style="1" customWidth="1"/>
    <col min="4098" max="4098" width="10.85546875" style="1" customWidth="1"/>
    <col min="4099" max="4099" width="17.85546875" style="1" customWidth="1"/>
    <col min="4100" max="4100" width="18.5703125" style="1" customWidth="1"/>
    <col min="4101" max="4349" width="8.85546875" style="1"/>
    <col min="4350" max="4350" width="5.85546875" style="1" customWidth="1"/>
    <col min="4351" max="4351" width="37" style="1" customWidth="1"/>
    <col min="4352" max="4352" width="9.7109375" style="1" customWidth="1"/>
    <col min="4353" max="4353" width="10.7109375" style="1" customWidth="1"/>
    <col min="4354" max="4354" width="10.85546875" style="1" customWidth="1"/>
    <col min="4355" max="4355" width="17.85546875" style="1" customWidth="1"/>
    <col min="4356" max="4356" width="18.5703125" style="1" customWidth="1"/>
    <col min="4357" max="4605" width="8.85546875" style="1"/>
    <col min="4606" max="4606" width="5.85546875" style="1" customWidth="1"/>
    <col min="4607" max="4607" width="37" style="1" customWidth="1"/>
    <col min="4608" max="4608" width="9.7109375" style="1" customWidth="1"/>
    <col min="4609" max="4609" width="10.7109375" style="1" customWidth="1"/>
    <col min="4610" max="4610" width="10.85546875" style="1" customWidth="1"/>
    <col min="4611" max="4611" width="17.85546875" style="1" customWidth="1"/>
    <col min="4612" max="4612" width="18.5703125" style="1" customWidth="1"/>
    <col min="4613" max="4861" width="8.85546875" style="1"/>
    <col min="4862" max="4862" width="5.85546875" style="1" customWidth="1"/>
    <col min="4863" max="4863" width="37" style="1" customWidth="1"/>
    <col min="4864" max="4864" width="9.7109375" style="1" customWidth="1"/>
    <col min="4865" max="4865" width="10.7109375" style="1" customWidth="1"/>
    <col min="4866" max="4866" width="10.85546875" style="1" customWidth="1"/>
    <col min="4867" max="4867" width="17.85546875" style="1" customWidth="1"/>
    <col min="4868" max="4868" width="18.5703125" style="1" customWidth="1"/>
    <col min="4869" max="5117" width="8.85546875" style="1"/>
    <col min="5118" max="5118" width="5.85546875" style="1" customWidth="1"/>
    <col min="5119" max="5119" width="37" style="1" customWidth="1"/>
    <col min="5120" max="5120" width="9.7109375" style="1" customWidth="1"/>
    <col min="5121" max="5121" width="10.7109375" style="1" customWidth="1"/>
    <col min="5122" max="5122" width="10.85546875" style="1" customWidth="1"/>
    <col min="5123" max="5123" width="17.85546875" style="1" customWidth="1"/>
    <col min="5124" max="5124" width="18.5703125" style="1" customWidth="1"/>
    <col min="5125" max="5373" width="8.85546875" style="1"/>
    <col min="5374" max="5374" width="5.85546875" style="1" customWidth="1"/>
    <col min="5375" max="5375" width="37" style="1" customWidth="1"/>
    <col min="5376" max="5376" width="9.7109375" style="1" customWidth="1"/>
    <col min="5377" max="5377" width="10.7109375" style="1" customWidth="1"/>
    <col min="5378" max="5378" width="10.85546875" style="1" customWidth="1"/>
    <col min="5379" max="5379" width="17.85546875" style="1" customWidth="1"/>
    <col min="5380" max="5380" width="18.5703125" style="1" customWidth="1"/>
    <col min="5381" max="5629" width="8.85546875" style="1"/>
    <col min="5630" max="5630" width="5.85546875" style="1" customWidth="1"/>
    <col min="5631" max="5631" width="37" style="1" customWidth="1"/>
    <col min="5632" max="5632" width="9.7109375" style="1" customWidth="1"/>
    <col min="5633" max="5633" width="10.7109375" style="1" customWidth="1"/>
    <col min="5634" max="5634" width="10.85546875" style="1" customWidth="1"/>
    <col min="5635" max="5635" width="17.85546875" style="1" customWidth="1"/>
    <col min="5636" max="5636" width="18.5703125" style="1" customWidth="1"/>
    <col min="5637" max="5885" width="8.85546875" style="1"/>
    <col min="5886" max="5886" width="5.85546875" style="1" customWidth="1"/>
    <col min="5887" max="5887" width="37" style="1" customWidth="1"/>
    <col min="5888" max="5888" width="9.7109375" style="1" customWidth="1"/>
    <col min="5889" max="5889" width="10.7109375" style="1" customWidth="1"/>
    <col min="5890" max="5890" width="10.85546875" style="1" customWidth="1"/>
    <col min="5891" max="5891" width="17.85546875" style="1" customWidth="1"/>
    <col min="5892" max="5892" width="18.5703125" style="1" customWidth="1"/>
    <col min="5893" max="6141" width="8.85546875" style="1"/>
    <col min="6142" max="6142" width="5.85546875" style="1" customWidth="1"/>
    <col min="6143" max="6143" width="37" style="1" customWidth="1"/>
    <col min="6144" max="6144" width="9.7109375" style="1" customWidth="1"/>
    <col min="6145" max="6145" width="10.7109375" style="1" customWidth="1"/>
    <col min="6146" max="6146" width="10.85546875" style="1" customWidth="1"/>
    <col min="6147" max="6147" width="17.85546875" style="1" customWidth="1"/>
    <col min="6148" max="6148" width="18.5703125" style="1" customWidth="1"/>
    <col min="6149" max="6397" width="8.85546875" style="1"/>
    <col min="6398" max="6398" width="5.85546875" style="1" customWidth="1"/>
    <col min="6399" max="6399" width="37" style="1" customWidth="1"/>
    <col min="6400" max="6400" width="9.7109375" style="1" customWidth="1"/>
    <col min="6401" max="6401" width="10.7109375" style="1" customWidth="1"/>
    <col min="6402" max="6402" width="10.85546875" style="1" customWidth="1"/>
    <col min="6403" max="6403" width="17.85546875" style="1" customWidth="1"/>
    <col min="6404" max="6404" width="18.5703125" style="1" customWidth="1"/>
    <col min="6405" max="6653" width="8.85546875" style="1"/>
    <col min="6654" max="6654" width="5.85546875" style="1" customWidth="1"/>
    <col min="6655" max="6655" width="37" style="1" customWidth="1"/>
    <col min="6656" max="6656" width="9.7109375" style="1" customWidth="1"/>
    <col min="6657" max="6657" width="10.7109375" style="1" customWidth="1"/>
    <col min="6658" max="6658" width="10.85546875" style="1" customWidth="1"/>
    <col min="6659" max="6659" width="17.85546875" style="1" customWidth="1"/>
    <col min="6660" max="6660" width="18.5703125" style="1" customWidth="1"/>
    <col min="6661" max="6909" width="8.85546875" style="1"/>
    <col min="6910" max="6910" width="5.85546875" style="1" customWidth="1"/>
    <col min="6911" max="6911" width="37" style="1" customWidth="1"/>
    <col min="6912" max="6912" width="9.7109375" style="1" customWidth="1"/>
    <col min="6913" max="6913" width="10.7109375" style="1" customWidth="1"/>
    <col min="6914" max="6914" width="10.85546875" style="1" customWidth="1"/>
    <col min="6915" max="6915" width="17.85546875" style="1" customWidth="1"/>
    <col min="6916" max="6916" width="18.5703125" style="1" customWidth="1"/>
    <col min="6917" max="7165" width="8.85546875" style="1"/>
    <col min="7166" max="7166" width="5.85546875" style="1" customWidth="1"/>
    <col min="7167" max="7167" width="37" style="1" customWidth="1"/>
    <col min="7168" max="7168" width="9.7109375" style="1" customWidth="1"/>
    <col min="7169" max="7169" width="10.7109375" style="1" customWidth="1"/>
    <col min="7170" max="7170" width="10.85546875" style="1" customWidth="1"/>
    <col min="7171" max="7171" width="17.85546875" style="1" customWidth="1"/>
    <col min="7172" max="7172" width="18.5703125" style="1" customWidth="1"/>
    <col min="7173" max="7421" width="8.85546875" style="1"/>
    <col min="7422" max="7422" width="5.85546875" style="1" customWidth="1"/>
    <col min="7423" max="7423" width="37" style="1" customWidth="1"/>
    <col min="7424" max="7424" width="9.7109375" style="1" customWidth="1"/>
    <col min="7425" max="7425" width="10.7109375" style="1" customWidth="1"/>
    <col min="7426" max="7426" width="10.85546875" style="1" customWidth="1"/>
    <col min="7427" max="7427" width="17.85546875" style="1" customWidth="1"/>
    <col min="7428" max="7428" width="18.5703125" style="1" customWidth="1"/>
    <col min="7429" max="7677" width="8.85546875" style="1"/>
    <col min="7678" max="7678" width="5.85546875" style="1" customWidth="1"/>
    <col min="7679" max="7679" width="37" style="1" customWidth="1"/>
    <col min="7680" max="7680" width="9.7109375" style="1" customWidth="1"/>
    <col min="7681" max="7681" width="10.7109375" style="1" customWidth="1"/>
    <col min="7682" max="7682" width="10.85546875" style="1" customWidth="1"/>
    <col min="7683" max="7683" width="17.85546875" style="1" customWidth="1"/>
    <col min="7684" max="7684" width="18.5703125" style="1" customWidth="1"/>
    <col min="7685" max="7933" width="8.85546875" style="1"/>
    <col min="7934" max="7934" width="5.85546875" style="1" customWidth="1"/>
    <col min="7935" max="7935" width="37" style="1" customWidth="1"/>
    <col min="7936" max="7936" width="9.7109375" style="1" customWidth="1"/>
    <col min="7937" max="7937" width="10.7109375" style="1" customWidth="1"/>
    <col min="7938" max="7938" width="10.85546875" style="1" customWidth="1"/>
    <col min="7939" max="7939" width="17.85546875" style="1" customWidth="1"/>
    <col min="7940" max="7940" width="18.5703125" style="1" customWidth="1"/>
    <col min="7941" max="8189" width="8.85546875" style="1"/>
    <col min="8190" max="8190" width="5.85546875" style="1" customWidth="1"/>
    <col min="8191" max="8191" width="37" style="1" customWidth="1"/>
    <col min="8192" max="8192" width="9.7109375" style="1" customWidth="1"/>
    <col min="8193" max="8193" width="10.7109375" style="1" customWidth="1"/>
    <col min="8194" max="8194" width="10.85546875" style="1" customWidth="1"/>
    <col min="8195" max="8195" width="17.85546875" style="1" customWidth="1"/>
    <col min="8196" max="8196" width="18.5703125" style="1" customWidth="1"/>
    <col min="8197" max="8445" width="8.85546875" style="1"/>
    <col min="8446" max="8446" width="5.85546875" style="1" customWidth="1"/>
    <col min="8447" max="8447" width="37" style="1" customWidth="1"/>
    <col min="8448" max="8448" width="9.7109375" style="1" customWidth="1"/>
    <col min="8449" max="8449" width="10.7109375" style="1" customWidth="1"/>
    <col min="8450" max="8450" width="10.85546875" style="1" customWidth="1"/>
    <col min="8451" max="8451" width="17.85546875" style="1" customWidth="1"/>
    <col min="8452" max="8452" width="18.5703125" style="1" customWidth="1"/>
    <col min="8453" max="8701" width="8.85546875" style="1"/>
    <col min="8702" max="8702" width="5.85546875" style="1" customWidth="1"/>
    <col min="8703" max="8703" width="37" style="1" customWidth="1"/>
    <col min="8704" max="8704" width="9.7109375" style="1" customWidth="1"/>
    <col min="8705" max="8705" width="10.7109375" style="1" customWidth="1"/>
    <col min="8706" max="8706" width="10.85546875" style="1" customWidth="1"/>
    <col min="8707" max="8707" width="17.85546875" style="1" customWidth="1"/>
    <col min="8708" max="8708" width="18.5703125" style="1" customWidth="1"/>
    <col min="8709" max="8957" width="8.85546875" style="1"/>
    <col min="8958" max="8958" width="5.85546875" style="1" customWidth="1"/>
    <col min="8959" max="8959" width="37" style="1" customWidth="1"/>
    <col min="8960" max="8960" width="9.7109375" style="1" customWidth="1"/>
    <col min="8961" max="8961" width="10.7109375" style="1" customWidth="1"/>
    <col min="8962" max="8962" width="10.85546875" style="1" customWidth="1"/>
    <col min="8963" max="8963" width="17.85546875" style="1" customWidth="1"/>
    <col min="8964" max="8964" width="18.5703125" style="1" customWidth="1"/>
    <col min="8965" max="9213" width="8.85546875" style="1"/>
    <col min="9214" max="9214" width="5.85546875" style="1" customWidth="1"/>
    <col min="9215" max="9215" width="37" style="1" customWidth="1"/>
    <col min="9216" max="9216" width="9.7109375" style="1" customWidth="1"/>
    <col min="9217" max="9217" width="10.7109375" style="1" customWidth="1"/>
    <col min="9218" max="9218" width="10.85546875" style="1" customWidth="1"/>
    <col min="9219" max="9219" width="17.85546875" style="1" customWidth="1"/>
    <col min="9220" max="9220" width="18.5703125" style="1" customWidth="1"/>
    <col min="9221" max="9469" width="8.85546875" style="1"/>
    <col min="9470" max="9470" width="5.85546875" style="1" customWidth="1"/>
    <col min="9471" max="9471" width="37" style="1" customWidth="1"/>
    <col min="9472" max="9472" width="9.7109375" style="1" customWidth="1"/>
    <col min="9473" max="9473" width="10.7109375" style="1" customWidth="1"/>
    <col min="9474" max="9474" width="10.85546875" style="1" customWidth="1"/>
    <col min="9475" max="9475" width="17.85546875" style="1" customWidth="1"/>
    <col min="9476" max="9476" width="18.5703125" style="1" customWidth="1"/>
    <col min="9477" max="9725" width="8.85546875" style="1"/>
    <col min="9726" max="9726" width="5.85546875" style="1" customWidth="1"/>
    <col min="9727" max="9727" width="37" style="1" customWidth="1"/>
    <col min="9728" max="9728" width="9.7109375" style="1" customWidth="1"/>
    <col min="9729" max="9729" width="10.7109375" style="1" customWidth="1"/>
    <col min="9730" max="9730" width="10.85546875" style="1" customWidth="1"/>
    <col min="9731" max="9731" width="17.85546875" style="1" customWidth="1"/>
    <col min="9732" max="9732" width="18.5703125" style="1" customWidth="1"/>
    <col min="9733" max="9981" width="8.85546875" style="1"/>
    <col min="9982" max="9982" width="5.85546875" style="1" customWidth="1"/>
    <col min="9983" max="9983" width="37" style="1" customWidth="1"/>
    <col min="9984" max="9984" width="9.7109375" style="1" customWidth="1"/>
    <col min="9985" max="9985" width="10.7109375" style="1" customWidth="1"/>
    <col min="9986" max="9986" width="10.85546875" style="1" customWidth="1"/>
    <col min="9987" max="9987" width="17.85546875" style="1" customWidth="1"/>
    <col min="9988" max="9988" width="18.5703125" style="1" customWidth="1"/>
    <col min="9989" max="10237" width="8.85546875" style="1"/>
    <col min="10238" max="10238" width="5.85546875" style="1" customWidth="1"/>
    <col min="10239" max="10239" width="37" style="1" customWidth="1"/>
    <col min="10240" max="10240" width="9.7109375" style="1" customWidth="1"/>
    <col min="10241" max="10241" width="10.7109375" style="1" customWidth="1"/>
    <col min="10242" max="10242" width="10.85546875" style="1" customWidth="1"/>
    <col min="10243" max="10243" width="17.85546875" style="1" customWidth="1"/>
    <col min="10244" max="10244" width="18.5703125" style="1" customWidth="1"/>
    <col min="10245" max="10493" width="8.85546875" style="1"/>
    <col min="10494" max="10494" width="5.85546875" style="1" customWidth="1"/>
    <col min="10495" max="10495" width="37" style="1" customWidth="1"/>
    <col min="10496" max="10496" width="9.7109375" style="1" customWidth="1"/>
    <col min="10497" max="10497" width="10.7109375" style="1" customWidth="1"/>
    <col min="10498" max="10498" width="10.85546875" style="1" customWidth="1"/>
    <col min="10499" max="10499" width="17.85546875" style="1" customWidth="1"/>
    <col min="10500" max="10500" width="18.5703125" style="1" customWidth="1"/>
    <col min="10501" max="10749" width="8.85546875" style="1"/>
    <col min="10750" max="10750" width="5.85546875" style="1" customWidth="1"/>
    <col min="10751" max="10751" width="37" style="1" customWidth="1"/>
    <col min="10752" max="10752" width="9.7109375" style="1" customWidth="1"/>
    <col min="10753" max="10753" width="10.7109375" style="1" customWidth="1"/>
    <col min="10754" max="10754" width="10.85546875" style="1" customWidth="1"/>
    <col min="10755" max="10755" width="17.85546875" style="1" customWidth="1"/>
    <col min="10756" max="10756" width="18.5703125" style="1" customWidth="1"/>
    <col min="10757" max="11005" width="8.85546875" style="1"/>
    <col min="11006" max="11006" width="5.85546875" style="1" customWidth="1"/>
    <col min="11007" max="11007" width="37" style="1" customWidth="1"/>
    <col min="11008" max="11008" width="9.7109375" style="1" customWidth="1"/>
    <col min="11009" max="11009" width="10.7109375" style="1" customWidth="1"/>
    <col min="11010" max="11010" width="10.85546875" style="1" customWidth="1"/>
    <col min="11011" max="11011" width="17.85546875" style="1" customWidth="1"/>
    <col min="11012" max="11012" width="18.5703125" style="1" customWidth="1"/>
    <col min="11013" max="11261" width="8.85546875" style="1"/>
    <col min="11262" max="11262" width="5.85546875" style="1" customWidth="1"/>
    <col min="11263" max="11263" width="37" style="1" customWidth="1"/>
    <col min="11264" max="11264" width="9.7109375" style="1" customWidth="1"/>
    <col min="11265" max="11265" width="10.7109375" style="1" customWidth="1"/>
    <col min="11266" max="11266" width="10.85546875" style="1" customWidth="1"/>
    <col min="11267" max="11267" width="17.85546875" style="1" customWidth="1"/>
    <col min="11268" max="11268" width="18.5703125" style="1" customWidth="1"/>
    <col min="11269" max="11517" width="8.85546875" style="1"/>
    <col min="11518" max="11518" width="5.85546875" style="1" customWidth="1"/>
    <col min="11519" max="11519" width="37" style="1" customWidth="1"/>
    <col min="11520" max="11520" width="9.7109375" style="1" customWidth="1"/>
    <col min="11521" max="11521" width="10.7109375" style="1" customWidth="1"/>
    <col min="11522" max="11522" width="10.85546875" style="1" customWidth="1"/>
    <col min="11523" max="11523" width="17.85546875" style="1" customWidth="1"/>
    <col min="11524" max="11524" width="18.5703125" style="1" customWidth="1"/>
    <col min="11525" max="11773" width="8.85546875" style="1"/>
    <col min="11774" max="11774" width="5.85546875" style="1" customWidth="1"/>
    <col min="11775" max="11775" width="37" style="1" customWidth="1"/>
    <col min="11776" max="11776" width="9.7109375" style="1" customWidth="1"/>
    <col min="11777" max="11777" width="10.7109375" style="1" customWidth="1"/>
    <col min="11778" max="11778" width="10.85546875" style="1" customWidth="1"/>
    <col min="11779" max="11779" width="17.85546875" style="1" customWidth="1"/>
    <col min="11780" max="11780" width="18.5703125" style="1" customWidth="1"/>
    <col min="11781" max="12029" width="8.85546875" style="1"/>
    <col min="12030" max="12030" width="5.85546875" style="1" customWidth="1"/>
    <col min="12031" max="12031" width="37" style="1" customWidth="1"/>
    <col min="12032" max="12032" width="9.7109375" style="1" customWidth="1"/>
    <col min="12033" max="12033" width="10.7109375" style="1" customWidth="1"/>
    <col min="12034" max="12034" width="10.85546875" style="1" customWidth="1"/>
    <col min="12035" max="12035" width="17.85546875" style="1" customWidth="1"/>
    <col min="12036" max="12036" width="18.5703125" style="1" customWidth="1"/>
    <col min="12037" max="12285" width="8.85546875" style="1"/>
    <col min="12286" max="12286" width="5.85546875" style="1" customWidth="1"/>
    <col min="12287" max="12287" width="37" style="1" customWidth="1"/>
    <col min="12288" max="12288" width="9.7109375" style="1" customWidth="1"/>
    <col min="12289" max="12289" width="10.7109375" style="1" customWidth="1"/>
    <col min="12290" max="12290" width="10.85546875" style="1" customWidth="1"/>
    <col min="12291" max="12291" width="17.85546875" style="1" customWidth="1"/>
    <col min="12292" max="12292" width="18.5703125" style="1" customWidth="1"/>
    <col min="12293" max="12541" width="8.85546875" style="1"/>
    <col min="12542" max="12542" width="5.85546875" style="1" customWidth="1"/>
    <col min="12543" max="12543" width="37" style="1" customWidth="1"/>
    <col min="12544" max="12544" width="9.7109375" style="1" customWidth="1"/>
    <col min="12545" max="12545" width="10.7109375" style="1" customWidth="1"/>
    <col min="12546" max="12546" width="10.85546875" style="1" customWidth="1"/>
    <col min="12547" max="12547" width="17.85546875" style="1" customWidth="1"/>
    <col min="12548" max="12548" width="18.5703125" style="1" customWidth="1"/>
    <col min="12549" max="12797" width="8.85546875" style="1"/>
    <col min="12798" max="12798" width="5.85546875" style="1" customWidth="1"/>
    <col min="12799" max="12799" width="37" style="1" customWidth="1"/>
    <col min="12800" max="12800" width="9.7109375" style="1" customWidth="1"/>
    <col min="12801" max="12801" width="10.7109375" style="1" customWidth="1"/>
    <col min="12802" max="12802" width="10.85546875" style="1" customWidth="1"/>
    <col min="12803" max="12803" width="17.85546875" style="1" customWidth="1"/>
    <col min="12804" max="12804" width="18.5703125" style="1" customWidth="1"/>
    <col min="12805" max="13053" width="8.85546875" style="1"/>
    <col min="13054" max="13054" width="5.85546875" style="1" customWidth="1"/>
    <col min="13055" max="13055" width="37" style="1" customWidth="1"/>
    <col min="13056" max="13056" width="9.7109375" style="1" customWidth="1"/>
    <col min="13057" max="13057" width="10.7109375" style="1" customWidth="1"/>
    <col min="13058" max="13058" width="10.85546875" style="1" customWidth="1"/>
    <col min="13059" max="13059" width="17.85546875" style="1" customWidth="1"/>
    <col min="13060" max="13060" width="18.5703125" style="1" customWidth="1"/>
    <col min="13061" max="13309" width="8.85546875" style="1"/>
    <col min="13310" max="13310" width="5.85546875" style="1" customWidth="1"/>
    <col min="13311" max="13311" width="37" style="1" customWidth="1"/>
    <col min="13312" max="13312" width="9.7109375" style="1" customWidth="1"/>
    <col min="13313" max="13313" width="10.7109375" style="1" customWidth="1"/>
    <col min="13314" max="13314" width="10.85546875" style="1" customWidth="1"/>
    <col min="13315" max="13315" width="17.85546875" style="1" customWidth="1"/>
    <col min="13316" max="13316" width="18.5703125" style="1" customWidth="1"/>
    <col min="13317" max="13565" width="8.85546875" style="1"/>
    <col min="13566" max="13566" width="5.85546875" style="1" customWidth="1"/>
    <col min="13567" max="13567" width="37" style="1" customWidth="1"/>
    <col min="13568" max="13568" width="9.7109375" style="1" customWidth="1"/>
    <col min="13569" max="13569" width="10.7109375" style="1" customWidth="1"/>
    <col min="13570" max="13570" width="10.85546875" style="1" customWidth="1"/>
    <col min="13571" max="13571" width="17.85546875" style="1" customWidth="1"/>
    <col min="13572" max="13572" width="18.5703125" style="1" customWidth="1"/>
    <col min="13573" max="13821" width="8.85546875" style="1"/>
    <col min="13822" max="13822" width="5.85546875" style="1" customWidth="1"/>
    <col min="13823" max="13823" width="37" style="1" customWidth="1"/>
    <col min="13824" max="13824" width="9.7109375" style="1" customWidth="1"/>
    <col min="13825" max="13825" width="10.7109375" style="1" customWidth="1"/>
    <col min="13826" max="13826" width="10.85546875" style="1" customWidth="1"/>
    <col min="13827" max="13827" width="17.85546875" style="1" customWidth="1"/>
    <col min="13828" max="13828" width="18.5703125" style="1" customWidth="1"/>
    <col min="13829" max="14077" width="8.85546875" style="1"/>
    <col min="14078" max="14078" width="5.85546875" style="1" customWidth="1"/>
    <col min="14079" max="14079" width="37" style="1" customWidth="1"/>
    <col min="14080" max="14080" width="9.7109375" style="1" customWidth="1"/>
    <col min="14081" max="14081" width="10.7109375" style="1" customWidth="1"/>
    <col min="14082" max="14082" width="10.85546875" style="1" customWidth="1"/>
    <col min="14083" max="14083" width="17.85546875" style="1" customWidth="1"/>
    <col min="14084" max="14084" width="18.5703125" style="1" customWidth="1"/>
    <col min="14085" max="14333" width="8.85546875" style="1"/>
    <col min="14334" max="14334" width="5.85546875" style="1" customWidth="1"/>
    <col min="14335" max="14335" width="37" style="1" customWidth="1"/>
    <col min="14336" max="14336" width="9.7109375" style="1" customWidth="1"/>
    <col min="14337" max="14337" width="10.7109375" style="1" customWidth="1"/>
    <col min="14338" max="14338" width="10.85546875" style="1" customWidth="1"/>
    <col min="14339" max="14339" width="17.85546875" style="1" customWidth="1"/>
    <col min="14340" max="14340" width="18.5703125" style="1" customWidth="1"/>
    <col min="14341" max="14589" width="8.85546875" style="1"/>
    <col min="14590" max="14590" width="5.85546875" style="1" customWidth="1"/>
    <col min="14591" max="14591" width="37" style="1" customWidth="1"/>
    <col min="14592" max="14592" width="9.7109375" style="1" customWidth="1"/>
    <col min="14593" max="14593" width="10.7109375" style="1" customWidth="1"/>
    <col min="14594" max="14594" width="10.85546875" style="1" customWidth="1"/>
    <col min="14595" max="14595" width="17.85546875" style="1" customWidth="1"/>
    <col min="14596" max="14596" width="18.5703125" style="1" customWidth="1"/>
    <col min="14597" max="14845" width="8.85546875" style="1"/>
    <col min="14846" max="14846" width="5.85546875" style="1" customWidth="1"/>
    <col min="14847" max="14847" width="37" style="1" customWidth="1"/>
    <col min="14848" max="14848" width="9.7109375" style="1" customWidth="1"/>
    <col min="14849" max="14849" width="10.7109375" style="1" customWidth="1"/>
    <col min="14850" max="14850" width="10.85546875" style="1" customWidth="1"/>
    <col min="14851" max="14851" width="17.85546875" style="1" customWidth="1"/>
    <col min="14852" max="14852" width="18.5703125" style="1" customWidth="1"/>
    <col min="14853" max="15101" width="8.85546875" style="1"/>
    <col min="15102" max="15102" width="5.85546875" style="1" customWidth="1"/>
    <col min="15103" max="15103" width="37" style="1" customWidth="1"/>
    <col min="15104" max="15104" width="9.7109375" style="1" customWidth="1"/>
    <col min="15105" max="15105" width="10.7109375" style="1" customWidth="1"/>
    <col min="15106" max="15106" width="10.85546875" style="1" customWidth="1"/>
    <col min="15107" max="15107" width="17.85546875" style="1" customWidth="1"/>
    <col min="15108" max="15108" width="18.5703125" style="1" customWidth="1"/>
    <col min="15109" max="15357" width="8.85546875" style="1"/>
    <col min="15358" max="15358" width="5.85546875" style="1" customWidth="1"/>
    <col min="15359" max="15359" width="37" style="1" customWidth="1"/>
    <col min="15360" max="15360" width="9.7109375" style="1" customWidth="1"/>
    <col min="15361" max="15361" width="10.7109375" style="1" customWidth="1"/>
    <col min="15362" max="15362" width="10.85546875" style="1" customWidth="1"/>
    <col min="15363" max="15363" width="17.85546875" style="1" customWidth="1"/>
    <col min="15364" max="15364" width="18.5703125" style="1" customWidth="1"/>
    <col min="15365" max="15613" width="8.85546875" style="1"/>
    <col min="15614" max="15614" width="5.85546875" style="1" customWidth="1"/>
    <col min="15615" max="15615" width="37" style="1" customWidth="1"/>
    <col min="15616" max="15616" width="9.7109375" style="1" customWidth="1"/>
    <col min="15617" max="15617" width="10.7109375" style="1" customWidth="1"/>
    <col min="15618" max="15618" width="10.85546875" style="1" customWidth="1"/>
    <col min="15619" max="15619" width="17.85546875" style="1" customWidth="1"/>
    <col min="15620" max="15620" width="18.5703125" style="1" customWidth="1"/>
    <col min="15621" max="15869" width="8.85546875" style="1"/>
    <col min="15870" max="15870" width="5.85546875" style="1" customWidth="1"/>
    <col min="15871" max="15871" width="37" style="1" customWidth="1"/>
    <col min="15872" max="15872" width="9.7109375" style="1" customWidth="1"/>
    <col min="15873" max="15873" width="10.7109375" style="1" customWidth="1"/>
    <col min="15874" max="15874" width="10.85546875" style="1" customWidth="1"/>
    <col min="15875" max="15875" width="17.85546875" style="1" customWidth="1"/>
    <col min="15876" max="15876" width="18.5703125" style="1" customWidth="1"/>
    <col min="15877" max="16125" width="8.85546875" style="1"/>
    <col min="16126" max="16126" width="5.85546875" style="1" customWidth="1"/>
    <col min="16127" max="16127" width="37" style="1" customWidth="1"/>
    <col min="16128" max="16128" width="9.7109375" style="1" customWidth="1"/>
    <col min="16129" max="16129" width="10.7109375" style="1" customWidth="1"/>
    <col min="16130" max="16130" width="10.85546875" style="1" customWidth="1"/>
    <col min="16131" max="16131" width="17.85546875" style="1" customWidth="1"/>
    <col min="16132" max="16132" width="18.5703125" style="1" customWidth="1"/>
    <col min="16133" max="16384" width="8.85546875" style="1"/>
  </cols>
  <sheetData>
    <row r="1" spans="1:7" ht="48" hidden="1" customHeight="1" outlineLevel="1" x14ac:dyDescent="0.2">
      <c r="E1" s="108" t="s">
        <v>0</v>
      </c>
      <c r="F1" s="108"/>
      <c r="G1" s="108"/>
    </row>
    <row r="2" spans="1:7" hidden="1" outlineLevel="1" x14ac:dyDescent="0.2">
      <c r="B2" s="2"/>
      <c r="C2" s="2"/>
      <c r="D2" s="2"/>
      <c r="E2" s="2"/>
      <c r="F2" s="3"/>
      <c r="G2" s="4"/>
    </row>
    <row r="3" spans="1:7" hidden="1" outlineLevel="1" x14ac:dyDescent="0.2">
      <c r="B3" s="2"/>
      <c r="C3" s="2"/>
      <c r="D3" s="5" t="s">
        <v>1</v>
      </c>
      <c r="E3" s="2"/>
      <c r="F3" s="3"/>
      <c r="G3" s="4"/>
    </row>
    <row r="4" spans="1:7" hidden="1" outlineLevel="1" x14ac:dyDescent="0.2">
      <c r="B4" s="6"/>
      <c r="C4" s="6"/>
      <c r="D4" s="7" t="s">
        <v>2</v>
      </c>
      <c r="E4" s="6"/>
      <c r="F4" s="8"/>
      <c r="G4" s="9"/>
    </row>
    <row r="5" spans="1:7" hidden="1" outlineLevel="1" x14ac:dyDescent="0.2">
      <c r="B5" s="109" t="s">
        <v>3</v>
      </c>
      <c r="C5" s="109"/>
      <c r="D5" s="109"/>
      <c r="E5" s="109"/>
      <c r="F5" s="109"/>
      <c r="G5" s="109"/>
    </row>
    <row r="6" spans="1:7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7" hidden="1" outlineLevel="1" x14ac:dyDescent="0.2">
      <c r="B7" s="2"/>
      <c r="C7" s="2"/>
      <c r="D7" s="2"/>
      <c r="E7" s="2"/>
      <c r="F7" s="3"/>
      <c r="G7" s="4"/>
    </row>
    <row r="8" spans="1:7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</row>
    <row r="9" spans="1:7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</row>
    <row r="10" spans="1:7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</row>
    <row r="11" spans="1:7" s="16" customFormat="1" hidden="1" outlineLevel="1" x14ac:dyDescent="0.2">
      <c r="A11" s="103" t="s">
        <v>10</v>
      </c>
      <c r="B11" s="103"/>
      <c r="C11" s="103"/>
      <c r="D11" s="103"/>
      <c r="E11" s="103"/>
      <c r="F11" s="103"/>
      <c r="G11" s="103"/>
    </row>
    <row r="12" spans="1:7" s="16" customFormat="1" ht="12.75" hidden="1" customHeight="1" outlineLevel="1" x14ac:dyDescent="0.2">
      <c r="A12" s="110" t="s">
        <v>11</v>
      </c>
      <c r="B12" s="110"/>
      <c r="C12" s="110"/>
      <c r="D12" s="110"/>
      <c r="E12" s="110"/>
      <c r="F12" s="110"/>
      <c r="G12" s="110"/>
    </row>
    <row r="13" spans="1:7" s="16" customFormat="1" hidden="1" outlineLevel="1" x14ac:dyDescent="0.2">
      <c r="A13" s="103" t="s">
        <v>12</v>
      </c>
      <c r="B13" s="103"/>
      <c r="C13" s="103"/>
      <c r="D13" s="103"/>
      <c r="E13" s="103"/>
      <c r="F13" s="103"/>
      <c r="G13" s="103"/>
    </row>
    <row r="14" spans="1:7" s="16" customFormat="1" hidden="1" outlineLevel="1" x14ac:dyDescent="0.2">
      <c r="A14" s="103" t="s">
        <v>13</v>
      </c>
      <c r="B14" s="103"/>
      <c r="C14" s="103"/>
      <c r="D14" s="103"/>
      <c r="E14" s="103"/>
      <c r="F14" s="103"/>
      <c r="G14" s="103"/>
    </row>
    <row r="15" spans="1:7" s="16" customFormat="1" hidden="1" outlineLevel="1" x14ac:dyDescent="0.2">
      <c r="A15" s="103" t="s">
        <v>14</v>
      </c>
      <c r="B15" s="103"/>
      <c r="C15" s="103"/>
      <c r="D15" s="103"/>
      <c r="E15" s="103"/>
      <c r="F15" s="103"/>
      <c r="G15" s="103"/>
    </row>
    <row r="16" spans="1:7" s="16" customFormat="1" hidden="1" outlineLevel="1" x14ac:dyDescent="0.2">
      <c r="A16" s="104" t="s">
        <v>15</v>
      </c>
      <c r="B16" s="103"/>
      <c r="C16" s="103"/>
      <c r="D16" s="103"/>
      <c r="E16" s="103"/>
      <c r="F16" s="103"/>
      <c r="G16" s="103"/>
    </row>
    <row r="17" spans="1:7" s="16" customFormat="1" hidden="1" outlineLevel="1" x14ac:dyDescent="0.2">
      <c r="A17" s="103" t="s">
        <v>16</v>
      </c>
      <c r="B17" s="103"/>
      <c r="C17" s="103"/>
      <c r="D17" s="103"/>
      <c r="E17" s="103"/>
      <c r="F17" s="103"/>
      <c r="G17" s="103"/>
    </row>
    <row r="18" spans="1:7" s="16" customFormat="1" hidden="1" outlineLevel="1" x14ac:dyDescent="0.2">
      <c r="A18" s="105" t="s">
        <v>17</v>
      </c>
      <c r="B18" s="105"/>
      <c r="C18" s="22"/>
      <c r="D18" s="23"/>
      <c r="E18" s="2"/>
      <c r="F18" s="3"/>
      <c r="G18" s="4"/>
    </row>
    <row r="19" spans="1:7" s="16" customFormat="1" outlineLevel="1" x14ac:dyDescent="0.2">
      <c r="A19" s="95"/>
      <c r="B19" s="95"/>
      <c r="C19" s="22"/>
      <c r="D19" s="23"/>
      <c r="E19" s="2"/>
      <c r="F19" s="3"/>
      <c r="G19" s="96" t="s">
        <v>162</v>
      </c>
    </row>
    <row r="20" spans="1:7" s="24" customFormat="1" ht="27" customHeight="1" x14ac:dyDescent="0.2">
      <c r="A20" s="106" t="s">
        <v>18</v>
      </c>
      <c r="B20" s="106"/>
      <c r="C20" s="106"/>
      <c r="D20" s="106"/>
      <c r="E20" s="106"/>
      <c r="F20" s="106"/>
      <c r="G20" s="106"/>
    </row>
    <row r="21" spans="1:7" s="24" customFormat="1" ht="15" x14ac:dyDescent="0.25">
      <c r="A21" s="25"/>
      <c r="B21" s="107" t="s">
        <v>19</v>
      </c>
      <c r="C21" s="107"/>
      <c r="D21" s="107"/>
      <c r="E21" s="107"/>
      <c r="F21" s="107"/>
      <c r="G21" s="107"/>
    </row>
    <row r="22" spans="1:7" ht="10.5" customHeight="1" collapsed="1" x14ac:dyDescent="0.2">
      <c r="A22" s="26"/>
      <c r="B22" s="26"/>
      <c r="C22" s="26"/>
      <c r="D22" s="26"/>
      <c r="E22" s="26"/>
      <c r="F22" s="27" t="s">
        <v>20</v>
      </c>
      <c r="G22" s="28"/>
    </row>
    <row r="23" spans="1:7" s="22" customFormat="1" ht="42.75" customHeight="1" x14ac:dyDescent="0.2">
      <c r="A23" s="29"/>
      <c r="B23" s="30" t="s">
        <v>21</v>
      </c>
      <c r="C23" s="98" t="s">
        <v>22</v>
      </c>
      <c r="D23" s="98"/>
      <c r="E23" s="31" t="s">
        <v>23</v>
      </c>
      <c r="F23" s="32"/>
      <c r="G23" s="33" t="s">
        <v>24</v>
      </c>
    </row>
    <row r="24" spans="1:7" s="22" customFormat="1" x14ac:dyDescent="0.2">
      <c r="A24" s="29"/>
      <c r="B24" s="99" t="s">
        <v>161</v>
      </c>
      <c r="C24" s="99"/>
      <c r="D24" s="99"/>
      <c r="E24" s="99"/>
      <c r="F24" s="99"/>
      <c r="G24" s="99"/>
    </row>
    <row r="25" spans="1:7" s="22" customFormat="1" x14ac:dyDescent="0.2">
      <c r="A25" s="29"/>
      <c r="B25" s="34" t="s">
        <v>25</v>
      </c>
      <c r="C25" s="34"/>
      <c r="D25" s="34"/>
      <c r="E25" s="34"/>
      <c r="F25" s="34"/>
      <c r="G25" s="50"/>
    </row>
    <row r="26" spans="1:7" s="22" customFormat="1" x14ac:dyDescent="0.2">
      <c r="A26" s="29"/>
      <c r="B26" s="35" t="s">
        <v>26</v>
      </c>
      <c r="C26" s="36">
        <v>2</v>
      </c>
      <c r="D26" s="37">
        <v>0.1608</v>
      </c>
      <c r="E26" s="38" t="s">
        <v>27</v>
      </c>
      <c r="F26" s="39"/>
      <c r="G26" s="47">
        <v>312.44</v>
      </c>
    </row>
    <row r="27" spans="1:7" s="22" customFormat="1" hidden="1" x14ac:dyDescent="0.2">
      <c r="A27" s="29"/>
      <c r="B27" s="40"/>
      <c r="C27" s="41"/>
      <c r="D27" s="42"/>
      <c r="E27" s="43"/>
      <c r="F27" s="44"/>
      <c r="G27" s="47"/>
    </row>
    <row r="28" spans="1:7" s="22" customFormat="1" x14ac:dyDescent="0.2">
      <c r="A28" s="29"/>
      <c r="B28" s="45" t="s">
        <v>28</v>
      </c>
      <c r="C28" s="36"/>
      <c r="D28" s="46"/>
      <c r="E28" s="38"/>
      <c r="F28" s="39"/>
      <c r="G28" s="47"/>
    </row>
    <row r="29" spans="1:7" s="22" customFormat="1" x14ac:dyDescent="0.2">
      <c r="A29" s="29"/>
      <c r="B29" s="35" t="s">
        <v>29</v>
      </c>
      <c r="C29" s="36">
        <v>1</v>
      </c>
      <c r="D29" s="37">
        <v>6.84</v>
      </c>
      <c r="E29" s="38" t="s">
        <v>30</v>
      </c>
      <c r="F29" s="39"/>
      <c r="G29" s="47">
        <v>3180.9</v>
      </c>
    </row>
    <row r="30" spans="1:7" s="22" customFormat="1" x14ac:dyDescent="0.2">
      <c r="A30" s="29"/>
      <c r="B30" s="35" t="s">
        <v>144</v>
      </c>
      <c r="C30" s="36">
        <v>1</v>
      </c>
      <c r="D30" s="37">
        <v>1</v>
      </c>
      <c r="E30" s="38" t="s">
        <v>42</v>
      </c>
      <c r="F30" s="39">
        <v>118.88239999999999</v>
      </c>
      <c r="G30" s="47">
        <v>118.88239999999999</v>
      </c>
    </row>
    <row r="31" spans="1:7" s="22" customFormat="1" x14ac:dyDescent="0.2">
      <c r="A31" s="29"/>
      <c r="B31" s="35" t="s">
        <v>156</v>
      </c>
      <c r="C31" s="36">
        <v>1</v>
      </c>
      <c r="D31" s="37">
        <v>3</v>
      </c>
      <c r="E31" s="38" t="s">
        <v>42</v>
      </c>
      <c r="F31" s="39">
        <v>285.86666666666667</v>
      </c>
      <c r="G31" s="47">
        <v>857.6</v>
      </c>
    </row>
    <row r="32" spans="1:7" s="22" customFormat="1" x14ac:dyDescent="0.2">
      <c r="A32" s="29"/>
      <c r="B32" s="34" t="s">
        <v>31</v>
      </c>
      <c r="C32" s="36"/>
      <c r="D32" s="46"/>
      <c r="E32" s="38"/>
      <c r="F32" s="39"/>
      <c r="G32" s="47"/>
    </row>
    <row r="33" spans="1:7" s="22" customFormat="1" x14ac:dyDescent="0.2">
      <c r="A33" s="29"/>
      <c r="B33" s="35" t="s">
        <v>26</v>
      </c>
      <c r="C33" s="36">
        <v>2</v>
      </c>
      <c r="D33" s="37">
        <v>7.6775999999999991</v>
      </c>
      <c r="E33" s="38" t="s">
        <v>32</v>
      </c>
      <c r="F33" s="39"/>
      <c r="G33" s="47">
        <v>2124.7800000000002</v>
      </c>
    </row>
    <row r="34" spans="1:7" s="22" customFormat="1" x14ac:dyDescent="0.2">
      <c r="A34" s="29"/>
      <c r="B34" s="48" t="s">
        <v>33</v>
      </c>
      <c r="C34" s="34"/>
      <c r="D34" s="34"/>
      <c r="E34" s="34"/>
      <c r="F34" s="49"/>
      <c r="G34" s="50"/>
    </row>
    <row r="35" spans="1:7" s="22" customFormat="1" x14ac:dyDescent="0.2">
      <c r="A35" s="29"/>
      <c r="B35" s="35" t="s">
        <v>34</v>
      </c>
      <c r="C35" s="36">
        <v>2</v>
      </c>
      <c r="D35" s="37">
        <v>1.1630999999999998</v>
      </c>
      <c r="E35" s="38" t="s">
        <v>35</v>
      </c>
      <c r="F35" s="39"/>
      <c r="G35" s="47">
        <v>2408.0500000000002</v>
      </c>
    </row>
    <row r="36" spans="1:7" s="22" customFormat="1" ht="24" x14ac:dyDescent="0.2">
      <c r="A36" s="29"/>
      <c r="B36" s="51" t="s">
        <v>36</v>
      </c>
      <c r="C36" s="36">
        <v>1</v>
      </c>
      <c r="D36" s="46">
        <v>100</v>
      </c>
      <c r="E36" s="38" t="s">
        <v>37</v>
      </c>
      <c r="F36" s="39"/>
      <c r="G36" s="47">
        <v>5194.29</v>
      </c>
    </row>
    <row r="37" spans="1:7" s="22" customFormat="1" x14ac:dyDescent="0.2">
      <c r="A37" s="29"/>
      <c r="B37" s="35" t="s">
        <v>38</v>
      </c>
      <c r="C37" s="36">
        <v>2</v>
      </c>
      <c r="D37" s="37">
        <v>7.94</v>
      </c>
      <c r="E37" s="38" t="s">
        <v>30</v>
      </c>
      <c r="F37" s="39"/>
      <c r="G37" s="47">
        <v>1558.15</v>
      </c>
    </row>
    <row r="38" spans="1:7" s="22" customFormat="1" x14ac:dyDescent="0.2">
      <c r="A38" s="29"/>
      <c r="B38" s="35" t="s">
        <v>39</v>
      </c>
      <c r="C38" s="36">
        <v>1</v>
      </c>
      <c r="D38" s="37">
        <v>7.94</v>
      </c>
      <c r="E38" s="38" t="s">
        <v>30</v>
      </c>
      <c r="F38" s="39"/>
      <c r="G38" s="47">
        <v>3112.56</v>
      </c>
    </row>
    <row r="39" spans="1:7" s="22" customFormat="1" x14ac:dyDescent="0.2">
      <c r="A39" s="29"/>
      <c r="B39" s="35" t="s">
        <v>145</v>
      </c>
      <c r="C39" s="36">
        <v>1</v>
      </c>
      <c r="D39" s="52">
        <v>0.5</v>
      </c>
      <c r="E39" s="38" t="s">
        <v>37</v>
      </c>
      <c r="F39" s="39"/>
      <c r="G39" s="47">
        <v>430.07243869758878</v>
      </c>
    </row>
    <row r="40" spans="1:7" s="22" customFormat="1" hidden="1" x14ac:dyDescent="0.2">
      <c r="A40" s="29"/>
      <c r="B40" s="34" t="s">
        <v>40</v>
      </c>
      <c r="C40" s="36"/>
      <c r="D40" s="46"/>
      <c r="E40" s="38"/>
      <c r="F40" s="39"/>
      <c r="G40" s="47"/>
    </row>
    <row r="41" spans="1:7" s="22" customFormat="1" hidden="1" x14ac:dyDescent="0.2">
      <c r="A41" s="29"/>
      <c r="B41" s="35" t="s">
        <v>41</v>
      </c>
      <c r="C41" s="36">
        <v>1</v>
      </c>
      <c r="D41" s="36">
        <v>0</v>
      </c>
      <c r="E41" s="38" t="s">
        <v>42</v>
      </c>
      <c r="F41" s="39"/>
      <c r="G41" s="47">
        <v>0</v>
      </c>
    </row>
    <row r="42" spans="1:7" s="22" customFormat="1" hidden="1" x14ac:dyDescent="0.2">
      <c r="A42" s="29"/>
      <c r="B42" s="51" t="s">
        <v>43</v>
      </c>
      <c r="C42" s="36">
        <v>1</v>
      </c>
      <c r="D42" s="36">
        <v>0</v>
      </c>
      <c r="E42" s="38" t="s">
        <v>42</v>
      </c>
      <c r="F42" s="39"/>
      <c r="G42" s="47"/>
    </row>
    <row r="43" spans="1:7" s="22" customFormat="1" hidden="1" x14ac:dyDescent="0.2">
      <c r="A43" s="29"/>
      <c r="B43" s="51"/>
      <c r="C43" s="36"/>
      <c r="D43" s="36"/>
      <c r="E43" s="38"/>
      <c r="F43" s="39"/>
      <c r="G43" s="47"/>
    </row>
    <row r="44" spans="1:7" s="22" customFormat="1" x14ac:dyDescent="0.2">
      <c r="A44" s="29"/>
      <c r="B44" s="53" t="s">
        <v>44</v>
      </c>
      <c r="C44" s="36"/>
      <c r="D44" s="36"/>
      <c r="E44" s="38"/>
      <c r="F44" s="39"/>
      <c r="G44" s="47"/>
    </row>
    <row r="45" spans="1:7" s="22" customFormat="1" x14ac:dyDescent="0.2">
      <c r="A45" s="29"/>
      <c r="B45" s="54" t="s">
        <v>26</v>
      </c>
      <c r="C45" s="36">
        <v>2</v>
      </c>
      <c r="D45" s="46">
        <v>7.6775999999999991</v>
      </c>
      <c r="E45" s="38" t="s">
        <v>32</v>
      </c>
      <c r="F45" s="39"/>
      <c r="G45" s="47">
        <v>2124.7800000000002</v>
      </c>
    </row>
    <row r="46" spans="1:7" s="22" customFormat="1" x14ac:dyDescent="0.2">
      <c r="A46" s="29"/>
      <c r="B46" s="53" t="s">
        <v>45</v>
      </c>
      <c r="C46" s="36"/>
      <c r="D46" s="36"/>
      <c r="E46" s="38"/>
      <c r="F46" s="39"/>
      <c r="G46" s="47"/>
    </row>
    <row r="47" spans="1:7" s="22" customFormat="1" x14ac:dyDescent="0.2">
      <c r="A47" s="29"/>
      <c r="B47" s="35" t="s">
        <v>46</v>
      </c>
      <c r="C47" s="36">
        <v>2</v>
      </c>
      <c r="D47" s="37">
        <v>0.2742</v>
      </c>
      <c r="E47" s="38" t="s">
        <v>27</v>
      </c>
      <c r="F47" s="39"/>
      <c r="G47" s="47">
        <v>676.88</v>
      </c>
    </row>
    <row r="48" spans="1:7" s="22" customFormat="1" ht="25.5" customHeight="1" x14ac:dyDescent="0.2">
      <c r="A48" s="29"/>
      <c r="B48" s="100" t="s">
        <v>47</v>
      </c>
      <c r="C48" s="101"/>
      <c r="D48" s="101"/>
      <c r="E48" s="102"/>
      <c r="F48" s="39"/>
      <c r="G48" s="47"/>
    </row>
    <row r="49" spans="1:7" s="22" customFormat="1" x14ac:dyDescent="0.2">
      <c r="A49" s="29"/>
      <c r="B49" s="35" t="s">
        <v>48</v>
      </c>
      <c r="C49" s="36">
        <v>2</v>
      </c>
      <c r="D49" s="37">
        <v>0.2742</v>
      </c>
      <c r="E49" s="55" t="s">
        <v>49</v>
      </c>
      <c r="F49" s="39"/>
      <c r="G49" s="47">
        <v>637.41999999999996</v>
      </c>
    </row>
    <row r="50" spans="1:7" s="22" customFormat="1" x14ac:dyDescent="0.2">
      <c r="A50" s="29"/>
      <c r="B50" s="35" t="s">
        <v>158</v>
      </c>
      <c r="C50" s="36">
        <v>1</v>
      </c>
      <c r="D50" s="36">
        <v>1</v>
      </c>
      <c r="E50" s="55" t="s">
        <v>42</v>
      </c>
      <c r="F50" s="39"/>
      <c r="G50" s="47">
        <v>400.93</v>
      </c>
    </row>
    <row r="51" spans="1:7" s="22" customFormat="1" x14ac:dyDescent="0.2">
      <c r="A51" s="29"/>
      <c r="B51" s="35" t="s">
        <v>159</v>
      </c>
      <c r="C51" s="36">
        <v>1</v>
      </c>
      <c r="D51" s="36">
        <v>4</v>
      </c>
      <c r="E51" s="55" t="s">
        <v>42</v>
      </c>
      <c r="F51" s="39"/>
      <c r="G51" s="47">
        <v>779.08</v>
      </c>
    </row>
    <row r="52" spans="1:7" s="22" customFormat="1" x14ac:dyDescent="0.2">
      <c r="A52" s="29"/>
      <c r="B52" s="35" t="s">
        <v>160</v>
      </c>
      <c r="C52" s="36">
        <v>1</v>
      </c>
      <c r="D52" s="52">
        <v>3.7</v>
      </c>
      <c r="E52" s="55" t="s">
        <v>50</v>
      </c>
      <c r="F52" s="39"/>
      <c r="G52" s="47">
        <v>2490.77</v>
      </c>
    </row>
    <row r="53" spans="1:7" s="22" customFormat="1" x14ac:dyDescent="0.2">
      <c r="A53" s="29"/>
      <c r="B53" s="35" t="s">
        <v>157</v>
      </c>
      <c r="C53" s="36">
        <v>1</v>
      </c>
      <c r="D53" s="36">
        <v>1</v>
      </c>
      <c r="E53" s="55" t="s">
        <v>42</v>
      </c>
      <c r="F53" s="39">
        <v>82.63</v>
      </c>
      <c r="G53" s="47">
        <v>82.63</v>
      </c>
    </row>
    <row r="54" spans="1:7" s="22" customFormat="1" x14ac:dyDescent="0.2">
      <c r="A54" s="29"/>
      <c r="B54" s="53" t="s">
        <v>51</v>
      </c>
      <c r="C54" s="36"/>
      <c r="D54" s="36"/>
      <c r="E54" s="38"/>
      <c r="F54" s="39"/>
      <c r="G54" s="47"/>
    </row>
    <row r="55" spans="1:7" s="22" customFormat="1" x14ac:dyDescent="0.2">
      <c r="A55" s="29"/>
      <c r="B55" s="35" t="s">
        <v>147</v>
      </c>
      <c r="C55" s="36">
        <v>1</v>
      </c>
      <c r="D55" s="36">
        <v>1</v>
      </c>
      <c r="E55" s="38" t="s">
        <v>42</v>
      </c>
      <c r="F55" s="39">
        <v>138.45610968491263</v>
      </c>
      <c r="G55" s="47">
        <v>138.45610968491263</v>
      </c>
    </row>
    <row r="56" spans="1:7" s="22" customFormat="1" hidden="1" x14ac:dyDescent="0.2">
      <c r="A56" s="29"/>
      <c r="B56" s="56"/>
      <c r="C56" s="36"/>
      <c r="D56" s="36"/>
      <c r="E56" s="38"/>
      <c r="F56" s="57"/>
      <c r="G56" s="47"/>
    </row>
    <row r="57" spans="1:7" s="22" customFormat="1" hidden="1" x14ac:dyDescent="0.2">
      <c r="A57" s="29"/>
      <c r="B57" s="56" t="s">
        <v>52</v>
      </c>
      <c r="C57" s="36">
        <v>1</v>
      </c>
      <c r="D57" s="52"/>
      <c r="E57" s="38">
        <v>0</v>
      </c>
      <c r="F57" s="39"/>
      <c r="G57" s="47"/>
    </row>
    <row r="58" spans="1:7" s="22" customFormat="1" x14ac:dyDescent="0.2">
      <c r="A58" s="29"/>
      <c r="B58" s="58" t="s">
        <v>53</v>
      </c>
      <c r="C58" s="34"/>
      <c r="D58" s="34"/>
      <c r="E58" s="34"/>
      <c r="F58" s="49"/>
      <c r="G58" s="50"/>
    </row>
    <row r="59" spans="1:7" s="22" customFormat="1" x14ac:dyDescent="0.2">
      <c r="A59" s="29"/>
      <c r="B59" s="35" t="s">
        <v>54</v>
      </c>
      <c r="C59" s="36">
        <v>12</v>
      </c>
      <c r="D59" s="37">
        <v>0.2742</v>
      </c>
      <c r="E59" s="38" t="s">
        <v>55</v>
      </c>
      <c r="F59" s="39"/>
      <c r="G59" s="47">
        <v>14832.33</v>
      </c>
    </row>
    <row r="60" spans="1:7" s="22" customFormat="1" x14ac:dyDescent="0.2">
      <c r="A60" s="29"/>
      <c r="B60" s="35" t="s">
        <v>56</v>
      </c>
      <c r="C60" s="36">
        <v>12</v>
      </c>
      <c r="D60" s="38">
        <v>0.6835</v>
      </c>
      <c r="E60" s="38" t="s">
        <v>55</v>
      </c>
      <c r="F60" s="39"/>
      <c r="G60" s="62">
        <v>14832.33</v>
      </c>
    </row>
    <row r="61" spans="1:7" s="22" customFormat="1" x14ac:dyDescent="0.2">
      <c r="A61" s="29"/>
      <c r="B61" s="35" t="s">
        <v>57</v>
      </c>
      <c r="C61" s="36">
        <v>12</v>
      </c>
      <c r="D61" s="36">
        <v>3</v>
      </c>
      <c r="E61" s="38" t="s">
        <v>42</v>
      </c>
      <c r="F61" s="39"/>
      <c r="G61" s="62">
        <v>39600</v>
      </c>
    </row>
    <row r="62" spans="1:7" s="22" customFormat="1" x14ac:dyDescent="0.2">
      <c r="A62" s="29"/>
      <c r="B62" s="35" t="s">
        <v>58</v>
      </c>
      <c r="C62" s="36">
        <v>1</v>
      </c>
      <c r="D62" s="46">
        <v>14.38</v>
      </c>
      <c r="E62" s="38" t="s">
        <v>59</v>
      </c>
      <c r="F62" s="39"/>
      <c r="G62" s="47">
        <v>21728.639999999999</v>
      </c>
    </row>
    <row r="63" spans="1:7" s="22" customFormat="1" x14ac:dyDescent="0.2">
      <c r="A63" s="29"/>
      <c r="B63" s="35" t="s">
        <v>60</v>
      </c>
      <c r="C63" s="36">
        <v>1</v>
      </c>
      <c r="D63" s="46">
        <v>117.75</v>
      </c>
      <c r="E63" s="38" t="s">
        <v>61</v>
      </c>
      <c r="F63" s="39"/>
      <c r="G63" s="47">
        <v>44019.24</v>
      </c>
    </row>
    <row r="64" spans="1:7" s="22" customFormat="1" x14ac:dyDescent="0.2">
      <c r="A64" s="29"/>
      <c r="B64" s="35" t="s">
        <v>62</v>
      </c>
      <c r="C64" s="36">
        <v>1</v>
      </c>
      <c r="D64" s="46">
        <v>14.38</v>
      </c>
      <c r="E64" s="38" t="s">
        <v>63</v>
      </c>
      <c r="F64" s="39"/>
      <c r="G64" s="47">
        <v>83.59</v>
      </c>
    </row>
    <row r="65" spans="1:7" s="22" customFormat="1" x14ac:dyDescent="0.2">
      <c r="A65" s="29"/>
      <c r="B65" s="35" t="s">
        <v>64</v>
      </c>
      <c r="C65" s="36">
        <v>1</v>
      </c>
      <c r="D65" s="46">
        <v>14.38</v>
      </c>
      <c r="E65" s="38" t="s">
        <v>63</v>
      </c>
      <c r="F65" s="39"/>
      <c r="G65" s="47">
        <v>9114.64</v>
      </c>
    </row>
    <row r="66" spans="1:7" s="22" customFormat="1" x14ac:dyDescent="0.2">
      <c r="A66" s="29"/>
      <c r="B66" s="35" t="s">
        <v>65</v>
      </c>
      <c r="C66" s="36">
        <v>1</v>
      </c>
      <c r="D66" s="46">
        <v>12</v>
      </c>
      <c r="E66" s="38" t="s">
        <v>66</v>
      </c>
      <c r="F66" s="39"/>
      <c r="G66" s="47">
        <v>2723.77</v>
      </c>
    </row>
    <row r="67" spans="1:7" s="22" customFormat="1" x14ac:dyDescent="0.2">
      <c r="A67" s="29"/>
      <c r="B67" s="35" t="s">
        <v>67</v>
      </c>
      <c r="C67" s="36">
        <v>1</v>
      </c>
      <c r="D67" s="36">
        <v>2</v>
      </c>
      <c r="E67" s="38" t="s">
        <v>42</v>
      </c>
      <c r="F67" s="39"/>
      <c r="G67" s="47">
        <v>3350.2</v>
      </c>
    </row>
    <row r="68" spans="1:7" s="22" customFormat="1" x14ac:dyDescent="0.2">
      <c r="A68" s="29"/>
      <c r="B68" s="35" t="s">
        <v>146</v>
      </c>
      <c r="C68" s="36">
        <v>1</v>
      </c>
      <c r="D68" s="36">
        <v>3</v>
      </c>
      <c r="E68" s="38" t="s">
        <v>42</v>
      </c>
      <c r="F68" s="39">
        <v>16951.66</v>
      </c>
      <c r="G68" s="47">
        <v>50854.98</v>
      </c>
    </row>
    <row r="69" spans="1:7" s="22" customFormat="1" ht="25.5" customHeight="1" x14ac:dyDescent="0.2">
      <c r="A69" s="29"/>
      <c r="B69" s="100" t="s">
        <v>68</v>
      </c>
      <c r="C69" s="101"/>
      <c r="D69" s="101"/>
      <c r="E69" s="102"/>
      <c r="F69" s="34"/>
      <c r="G69" s="50"/>
    </row>
    <row r="70" spans="1:7" s="13" customFormat="1" x14ac:dyDescent="0.2">
      <c r="A70" s="59"/>
      <c r="B70" s="60" t="s">
        <v>69</v>
      </c>
      <c r="C70" s="61">
        <v>1</v>
      </c>
      <c r="D70" s="61">
        <v>70</v>
      </c>
      <c r="E70" s="62" t="s">
        <v>70</v>
      </c>
      <c r="F70" s="63"/>
      <c r="G70" s="47">
        <v>18935.68</v>
      </c>
    </row>
    <row r="71" spans="1:7" s="22" customFormat="1" hidden="1" x14ac:dyDescent="0.2">
      <c r="A71" s="29"/>
      <c r="B71" s="35" t="s">
        <v>71</v>
      </c>
      <c r="C71" s="36">
        <v>12</v>
      </c>
      <c r="D71" s="36"/>
      <c r="E71" s="38" t="s">
        <v>42</v>
      </c>
      <c r="F71" s="39"/>
      <c r="G71" s="47">
        <v>0</v>
      </c>
    </row>
    <row r="72" spans="1:7" s="22" customFormat="1" x14ac:dyDescent="0.2">
      <c r="A72" s="29"/>
      <c r="B72" s="64" t="s">
        <v>72</v>
      </c>
      <c r="C72" s="65">
        <v>1</v>
      </c>
      <c r="D72" s="66">
        <v>24</v>
      </c>
      <c r="E72" s="65" t="s">
        <v>73</v>
      </c>
      <c r="F72" s="65"/>
      <c r="G72" s="47">
        <v>5107.0600000000004</v>
      </c>
    </row>
    <row r="73" spans="1:7" s="22" customFormat="1" hidden="1" x14ac:dyDescent="0.2">
      <c r="A73" s="29"/>
      <c r="B73" s="64"/>
      <c r="C73" s="65"/>
      <c r="D73" s="66"/>
      <c r="E73" s="65"/>
      <c r="F73" s="65"/>
      <c r="G73" s="47"/>
    </row>
    <row r="74" spans="1:7" s="22" customFormat="1" hidden="1" x14ac:dyDescent="0.2">
      <c r="A74" s="29"/>
      <c r="B74" s="64"/>
      <c r="C74" s="65"/>
      <c r="D74" s="66"/>
      <c r="E74" s="65"/>
      <c r="F74" s="65"/>
      <c r="G74" s="93"/>
    </row>
    <row r="75" spans="1:7" s="22" customFormat="1" x14ac:dyDescent="0.2">
      <c r="A75" s="29"/>
      <c r="B75" s="53" t="s">
        <v>74</v>
      </c>
      <c r="C75" s="38"/>
      <c r="D75" s="38"/>
      <c r="E75" s="38"/>
      <c r="F75" s="67"/>
      <c r="G75" s="62"/>
    </row>
    <row r="76" spans="1:7" s="22" customFormat="1" x14ac:dyDescent="0.2">
      <c r="A76" s="29"/>
      <c r="B76" s="51" t="s">
        <v>143</v>
      </c>
      <c r="C76" s="68">
        <v>1</v>
      </c>
      <c r="D76" s="36">
        <v>3.7</v>
      </c>
      <c r="E76" s="38" t="s">
        <v>73</v>
      </c>
      <c r="F76" s="39">
        <v>677.97860351351358</v>
      </c>
      <c r="G76" s="47">
        <v>2508.5208330000005</v>
      </c>
    </row>
    <row r="77" spans="1:7" s="22" customFormat="1" x14ac:dyDescent="0.2">
      <c r="A77" s="29"/>
      <c r="B77" s="34" t="s">
        <v>75</v>
      </c>
      <c r="C77" s="34"/>
      <c r="D77" s="34"/>
      <c r="E77" s="34"/>
      <c r="F77" s="34"/>
      <c r="G77" s="50"/>
    </row>
    <row r="78" spans="1:7" s="22" customFormat="1" ht="24" x14ac:dyDescent="0.2">
      <c r="A78" s="29"/>
      <c r="B78" s="51" t="s">
        <v>76</v>
      </c>
      <c r="C78" s="36">
        <v>2</v>
      </c>
      <c r="D78" s="46">
        <v>0.6835</v>
      </c>
      <c r="E78" s="69" t="s">
        <v>77</v>
      </c>
      <c r="F78" s="39"/>
      <c r="G78" s="47">
        <v>5391.24</v>
      </c>
    </row>
    <row r="79" spans="1:7" s="22" customFormat="1" ht="24" x14ac:dyDescent="0.2">
      <c r="A79" s="29"/>
      <c r="B79" s="51" t="s">
        <v>78</v>
      </c>
      <c r="C79" s="36">
        <v>2</v>
      </c>
      <c r="D79" s="46">
        <v>0.2</v>
      </c>
      <c r="E79" s="38" t="s">
        <v>79</v>
      </c>
      <c r="F79" s="39"/>
      <c r="G79" s="47">
        <v>1739.08</v>
      </c>
    </row>
    <row r="80" spans="1:7" s="22" customFormat="1" x14ac:dyDescent="0.2">
      <c r="A80" s="29"/>
      <c r="B80" s="70" t="s">
        <v>80</v>
      </c>
      <c r="C80" s="36">
        <v>1</v>
      </c>
      <c r="D80" s="36">
        <v>18</v>
      </c>
      <c r="E80" s="38" t="s">
        <v>42</v>
      </c>
      <c r="F80" s="39"/>
      <c r="G80" s="47">
        <v>972.36</v>
      </c>
    </row>
    <row r="81" spans="1:7" s="22" customFormat="1" x14ac:dyDescent="0.2">
      <c r="A81" s="29"/>
      <c r="B81" s="35" t="s">
        <v>81</v>
      </c>
      <c r="C81" s="36">
        <v>1</v>
      </c>
      <c r="D81" s="36">
        <v>20</v>
      </c>
      <c r="E81" s="38" t="s">
        <v>42</v>
      </c>
      <c r="F81" s="39"/>
      <c r="G81" s="47">
        <f>230.99*D81</f>
        <v>4619.8</v>
      </c>
    </row>
    <row r="82" spans="1:7" s="22" customFormat="1" x14ac:dyDescent="0.2">
      <c r="A82" s="29"/>
      <c r="B82" s="35" t="s">
        <v>82</v>
      </c>
      <c r="C82" s="36">
        <v>1</v>
      </c>
      <c r="D82" s="36">
        <v>6</v>
      </c>
      <c r="E82" s="38" t="s">
        <v>83</v>
      </c>
      <c r="F82" s="39"/>
      <c r="G82" s="47">
        <v>1700.74</v>
      </c>
    </row>
    <row r="83" spans="1:7" s="22" customFormat="1" x14ac:dyDescent="0.2">
      <c r="A83" s="29"/>
      <c r="B83" s="35" t="s">
        <v>84</v>
      </c>
      <c r="C83" s="36">
        <v>1</v>
      </c>
      <c r="D83" s="36">
        <v>3</v>
      </c>
      <c r="E83" s="38" t="s">
        <v>83</v>
      </c>
      <c r="F83" s="39"/>
      <c r="G83" s="47">
        <v>1158.57</v>
      </c>
    </row>
    <row r="84" spans="1:7" s="22" customFormat="1" x14ac:dyDescent="0.2">
      <c r="A84" s="29"/>
      <c r="B84" s="35" t="s">
        <v>85</v>
      </c>
      <c r="C84" s="36">
        <v>1</v>
      </c>
      <c r="D84" s="36">
        <v>16</v>
      </c>
      <c r="E84" s="38" t="s">
        <v>83</v>
      </c>
      <c r="F84" s="39"/>
      <c r="G84" s="47">
        <v>1263.3599999999999</v>
      </c>
    </row>
    <row r="85" spans="1:7" s="22" customFormat="1" x14ac:dyDescent="0.2">
      <c r="A85" s="29"/>
      <c r="B85" s="35" t="s">
        <v>86</v>
      </c>
      <c r="C85" s="36">
        <v>1</v>
      </c>
      <c r="D85" s="36">
        <v>32</v>
      </c>
      <c r="E85" s="38"/>
      <c r="F85" s="39"/>
      <c r="G85" s="47">
        <v>1215.04</v>
      </c>
    </row>
    <row r="86" spans="1:7" s="22" customFormat="1" x14ac:dyDescent="0.2">
      <c r="A86" s="29"/>
      <c r="B86" s="35" t="s">
        <v>150</v>
      </c>
      <c r="C86" s="36">
        <v>1</v>
      </c>
      <c r="D86" s="36">
        <v>2</v>
      </c>
      <c r="E86" s="38" t="s">
        <v>83</v>
      </c>
      <c r="F86" s="39">
        <v>513.30999999999995</v>
      </c>
      <c r="G86" s="47">
        <v>1925.51</v>
      </c>
    </row>
    <row r="87" spans="1:7" s="22" customFormat="1" x14ac:dyDescent="0.2">
      <c r="A87" s="29"/>
      <c r="B87" s="35" t="s">
        <v>87</v>
      </c>
      <c r="C87" s="36">
        <v>1</v>
      </c>
      <c r="D87" s="36">
        <v>3</v>
      </c>
      <c r="E87" s="38"/>
      <c r="F87" s="39"/>
      <c r="G87" s="47">
        <v>1793.55</v>
      </c>
    </row>
    <row r="88" spans="1:7" s="22" customFormat="1" x14ac:dyDescent="0.2">
      <c r="A88" s="29"/>
      <c r="B88" s="35" t="s">
        <v>151</v>
      </c>
      <c r="C88" s="36">
        <v>1</v>
      </c>
      <c r="D88" s="36">
        <v>2</v>
      </c>
      <c r="E88" s="38" t="s">
        <v>83</v>
      </c>
      <c r="F88" s="39">
        <v>435.73500000000001</v>
      </c>
      <c r="G88" s="47">
        <v>871.47</v>
      </c>
    </row>
    <row r="89" spans="1:7" s="22" customFormat="1" x14ac:dyDescent="0.2">
      <c r="A89" s="29"/>
      <c r="B89" s="35" t="s">
        <v>152</v>
      </c>
      <c r="C89" s="36">
        <v>1</v>
      </c>
      <c r="D89" s="36">
        <v>1</v>
      </c>
      <c r="E89" s="38" t="s">
        <v>83</v>
      </c>
      <c r="F89" s="39">
        <v>422.05</v>
      </c>
      <c r="G89" s="47">
        <v>422.05</v>
      </c>
    </row>
    <row r="90" spans="1:7" s="22" customFormat="1" x14ac:dyDescent="0.2">
      <c r="A90" s="29"/>
      <c r="B90" s="35" t="s">
        <v>153</v>
      </c>
      <c r="C90" s="36">
        <v>1</v>
      </c>
      <c r="D90" s="36">
        <v>5</v>
      </c>
      <c r="E90" s="38" t="s">
        <v>83</v>
      </c>
      <c r="F90" s="39">
        <v>108.36199999999999</v>
      </c>
      <c r="G90" s="47">
        <v>541.80999999999995</v>
      </c>
    </row>
    <row r="91" spans="1:7" s="22" customFormat="1" x14ac:dyDescent="0.2">
      <c r="A91" s="29"/>
      <c r="B91" s="35" t="s">
        <v>154</v>
      </c>
      <c r="C91" s="36">
        <v>1</v>
      </c>
      <c r="D91" s="36">
        <v>6</v>
      </c>
      <c r="E91" s="38" t="s">
        <v>83</v>
      </c>
      <c r="F91" s="39">
        <v>64.954999999999998</v>
      </c>
      <c r="G91" s="47">
        <v>389.73</v>
      </c>
    </row>
    <row r="92" spans="1:7" s="22" customFormat="1" x14ac:dyDescent="0.2">
      <c r="A92" s="29"/>
      <c r="B92" s="35" t="s">
        <v>155</v>
      </c>
      <c r="C92" s="36">
        <v>1</v>
      </c>
      <c r="D92" s="36">
        <v>2</v>
      </c>
      <c r="E92" s="38" t="s">
        <v>83</v>
      </c>
      <c r="F92" s="39">
        <v>142.70500000000001</v>
      </c>
      <c r="G92" s="47">
        <v>285.41000000000003</v>
      </c>
    </row>
    <row r="93" spans="1:7" s="22" customFormat="1" hidden="1" x14ac:dyDescent="0.2">
      <c r="A93" s="29"/>
      <c r="B93" s="35"/>
      <c r="C93" s="36"/>
      <c r="D93" s="36"/>
      <c r="E93" s="38"/>
      <c r="F93" s="39"/>
      <c r="G93" s="47"/>
    </row>
    <row r="94" spans="1:7" s="22" customFormat="1" hidden="1" x14ac:dyDescent="0.2">
      <c r="A94" s="29"/>
      <c r="B94" s="35"/>
      <c r="C94" s="36"/>
      <c r="D94" s="36"/>
      <c r="E94" s="38"/>
      <c r="F94" s="39"/>
      <c r="G94" s="47"/>
    </row>
    <row r="95" spans="1:7" s="22" customFormat="1" hidden="1" x14ac:dyDescent="0.2">
      <c r="A95" s="29"/>
      <c r="B95" s="35"/>
      <c r="C95" s="36"/>
      <c r="D95" s="36"/>
      <c r="E95" s="38"/>
      <c r="F95" s="39"/>
      <c r="G95" s="47"/>
    </row>
    <row r="96" spans="1:7" s="22" customFormat="1" hidden="1" x14ac:dyDescent="0.2">
      <c r="A96" s="29"/>
      <c r="B96" s="35"/>
      <c r="C96" s="36"/>
      <c r="D96" s="36"/>
      <c r="E96" s="38"/>
      <c r="F96" s="39"/>
      <c r="G96" s="47"/>
    </row>
    <row r="97" spans="1:7" s="22" customFormat="1" x14ac:dyDescent="0.2">
      <c r="A97" s="29"/>
      <c r="B97" s="53" t="s">
        <v>88</v>
      </c>
      <c r="C97" s="38"/>
      <c r="D97" s="38"/>
      <c r="E97" s="38"/>
      <c r="F97" s="67"/>
      <c r="G97" s="62"/>
    </row>
    <row r="98" spans="1:7" s="22" customFormat="1" x14ac:dyDescent="0.2">
      <c r="A98" s="29"/>
      <c r="B98" s="71" t="s">
        <v>89</v>
      </c>
      <c r="C98" s="68">
        <v>247</v>
      </c>
      <c r="D98" s="38">
        <v>180.95400000000001</v>
      </c>
      <c r="E98" s="38" t="s">
        <v>37</v>
      </c>
      <c r="F98" s="39"/>
      <c r="G98" s="47">
        <v>130958.22</v>
      </c>
    </row>
    <row r="99" spans="1:7" s="22" customFormat="1" ht="25.5" x14ac:dyDescent="0.2">
      <c r="A99" s="29"/>
      <c r="B99" s="72" t="s">
        <v>90</v>
      </c>
      <c r="C99" s="68">
        <v>153</v>
      </c>
      <c r="D99" s="38">
        <v>120.636</v>
      </c>
      <c r="E99" s="38" t="s">
        <v>37</v>
      </c>
      <c r="F99" s="39"/>
      <c r="G99" s="47">
        <v>41159.800000000003</v>
      </c>
    </row>
    <row r="100" spans="1:7" s="22" customFormat="1" x14ac:dyDescent="0.2">
      <c r="A100" s="29"/>
      <c r="B100" s="71" t="s">
        <v>91</v>
      </c>
      <c r="C100" s="68">
        <v>24</v>
      </c>
      <c r="D100" s="38">
        <v>180.95400000000001</v>
      </c>
      <c r="E100" s="38" t="s">
        <v>37</v>
      </c>
      <c r="F100" s="39"/>
      <c r="G100" s="47">
        <v>32354.58</v>
      </c>
    </row>
    <row r="101" spans="1:7" s="22" customFormat="1" ht="25.5" x14ac:dyDescent="0.2">
      <c r="A101" s="29"/>
      <c r="B101" s="72" t="s">
        <v>92</v>
      </c>
      <c r="C101" s="68">
        <v>24</v>
      </c>
      <c r="D101" s="38">
        <v>120.636</v>
      </c>
      <c r="E101" s="38" t="s">
        <v>37</v>
      </c>
      <c r="F101" s="39"/>
      <c r="G101" s="47">
        <v>17458.439999999999</v>
      </c>
    </row>
    <row r="102" spans="1:7" s="22" customFormat="1" x14ac:dyDescent="0.2">
      <c r="A102" s="29"/>
      <c r="B102" s="72" t="s">
        <v>93</v>
      </c>
      <c r="C102" s="68">
        <v>1</v>
      </c>
      <c r="D102" s="38">
        <v>316</v>
      </c>
      <c r="E102" s="69" t="s">
        <v>37</v>
      </c>
      <c r="F102" s="39"/>
      <c r="G102" s="47">
        <v>1614.76</v>
      </c>
    </row>
    <row r="103" spans="1:7" s="22" customFormat="1" x14ac:dyDescent="0.2">
      <c r="A103" s="29"/>
      <c r="B103" s="72" t="s">
        <v>94</v>
      </c>
      <c r="C103" s="68">
        <v>1</v>
      </c>
      <c r="D103" s="38">
        <v>301.58999999999997</v>
      </c>
      <c r="E103" s="69" t="s">
        <v>37</v>
      </c>
      <c r="F103" s="39"/>
      <c r="G103" s="47">
        <v>1028.42</v>
      </c>
    </row>
    <row r="104" spans="1:7" s="22" customFormat="1" x14ac:dyDescent="0.2">
      <c r="A104" s="29"/>
      <c r="B104" s="72" t="s">
        <v>95</v>
      </c>
      <c r="C104" s="68">
        <v>1</v>
      </c>
      <c r="D104" s="38">
        <v>5</v>
      </c>
      <c r="E104" s="69" t="s">
        <v>37</v>
      </c>
      <c r="F104" s="39"/>
      <c r="G104" s="47">
        <v>2.7</v>
      </c>
    </row>
    <row r="105" spans="1:7" s="22" customFormat="1" x14ac:dyDescent="0.2">
      <c r="A105" s="29"/>
      <c r="B105" s="72" t="s">
        <v>96</v>
      </c>
      <c r="C105" s="68">
        <v>2</v>
      </c>
      <c r="D105" s="38">
        <v>25</v>
      </c>
      <c r="E105" s="69" t="s">
        <v>37</v>
      </c>
      <c r="F105" s="39"/>
      <c r="G105" s="47">
        <v>440</v>
      </c>
    </row>
    <row r="106" spans="1:7" s="22" customFormat="1" ht="51.75" customHeight="1" x14ac:dyDescent="0.2">
      <c r="A106" s="29"/>
      <c r="B106" s="72" t="s">
        <v>97</v>
      </c>
      <c r="C106" s="68"/>
      <c r="D106" s="38"/>
      <c r="E106" s="69"/>
      <c r="F106" s="39"/>
      <c r="G106" s="47"/>
    </row>
    <row r="107" spans="1:7" s="22" customFormat="1" hidden="1" x14ac:dyDescent="0.2">
      <c r="A107" s="29"/>
      <c r="B107" s="72" t="s">
        <v>98</v>
      </c>
      <c r="C107" s="68">
        <v>0</v>
      </c>
      <c r="D107" s="38">
        <v>0</v>
      </c>
      <c r="E107" s="69" t="s">
        <v>37</v>
      </c>
      <c r="F107" s="39"/>
      <c r="G107" s="47"/>
    </row>
    <row r="108" spans="1:7" s="22" customFormat="1" x14ac:dyDescent="0.2">
      <c r="A108" s="29"/>
      <c r="B108" s="72" t="s">
        <v>99</v>
      </c>
      <c r="C108" s="68">
        <v>1</v>
      </c>
      <c r="D108" s="38">
        <v>16</v>
      </c>
      <c r="E108" s="69" t="s">
        <v>37</v>
      </c>
      <c r="F108" s="39"/>
      <c r="G108" s="47">
        <v>111.84</v>
      </c>
    </row>
    <row r="109" spans="1:7" s="22" customFormat="1" x14ac:dyDescent="0.2">
      <c r="A109" s="29"/>
      <c r="B109" s="72" t="s">
        <v>100</v>
      </c>
      <c r="C109" s="68">
        <v>24</v>
      </c>
      <c r="D109" s="38">
        <v>19.2</v>
      </c>
      <c r="E109" s="69" t="s">
        <v>37</v>
      </c>
      <c r="F109" s="39"/>
      <c r="G109" s="47">
        <v>2723.33</v>
      </c>
    </row>
    <row r="110" spans="1:7" s="22" customFormat="1" ht="25.5" x14ac:dyDescent="0.2">
      <c r="A110" s="29"/>
      <c r="B110" s="72" t="s">
        <v>101</v>
      </c>
      <c r="C110" s="68">
        <v>1</v>
      </c>
      <c r="D110" s="38">
        <v>22</v>
      </c>
      <c r="E110" s="69" t="s">
        <v>37</v>
      </c>
      <c r="F110" s="39"/>
      <c r="G110" s="47">
        <v>115.06</v>
      </c>
    </row>
    <row r="111" spans="1:7" s="22" customFormat="1" x14ac:dyDescent="0.2">
      <c r="A111" s="29"/>
      <c r="B111" s="72" t="s">
        <v>102</v>
      </c>
      <c r="C111" s="68">
        <v>1</v>
      </c>
      <c r="D111" s="38">
        <v>4.4000000000000004</v>
      </c>
      <c r="E111" s="69" t="s">
        <v>37</v>
      </c>
      <c r="F111" s="39"/>
      <c r="G111" s="47">
        <v>2.38</v>
      </c>
    </row>
    <row r="112" spans="1:7" s="22" customFormat="1" x14ac:dyDescent="0.2">
      <c r="A112" s="29"/>
      <c r="B112" s="72" t="s">
        <v>103</v>
      </c>
      <c r="C112" s="68">
        <v>1</v>
      </c>
      <c r="D112" s="38">
        <v>48</v>
      </c>
      <c r="E112" s="69" t="s">
        <v>37</v>
      </c>
      <c r="F112" s="39"/>
      <c r="G112" s="47">
        <v>335.52</v>
      </c>
    </row>
    <row r="113" spans="1:7" s="22" customFormat="1" hidden="1" x14ac:dyDescent="0.2">
      <c r="A113" s="29"/>
      <c r="B113" s="72" t="s">
        <v>104</v>
      </c>
      <c r="C113" s="68">
        <v>0</v>
      </c>
      <c r="D113" s="38">
        <v>0</v>
      </c>
      <c r="E113" s="69" t="s">
        <v>37</v>
      </c>
      <c r="F113" s="39"/>
      <c r="G113" s="47">
        <v>0</v>
      </c>
    </row>
    <row r="114" spans="1:7" s="22" customFormat="1" x14ac:dyDescent="0.2">
      <c r="A114" s="29"/>
      <c r="B114" s="72" t="s">
        <v>104</v>
      </c>
      <c r="C114" s="68">
        <v>1</v>
      </c>
      <c r="D114" s="38">
        <v>117.00000000000001</v>
      </c>
      <c r="E114" s="69" t="s">
        <v>37</v>
      </c>
      <c r="F114" s="39"/>
      <c r="G114" s="47">
        <v>1929.33</v>
      </c>
    </row>
    <row r="115" spans="1:7" s="22" customFormat="1" x14ac:dyDescent="0.2">
      <c r="A115" s="29"/>
      <c r="B115" s="72" t="s">
        <v>105</v>
      </c>
      <c r="C115" s="68">
        <v>1</v>
      </c>
      <c r="D115" s="38">
        <v>60</v>
      </c>
      <c r="E115" s="69" t="s">
        <v>42</v>
      </c>
      <c r="F115" s="39"/>
      <c r="G115" s="47">
        <v>4670.3999999999996</v>
      </c>
    </row>
    <row r="116" spans="1:7" s="22" customFormat="1" ht="14.25" customHeight="1" x14ac:dyDescent="0.2">
      <c r="A116" s="29"/>
      <c r="B116" s="72" t="s">
        <v>106</v>
      </c>
      <c r="C116" s="68">
        <v>1</v>
      </c>
      <c r="D116" s="38">
        <v>22.4</v>
      </c>
      <c r="E116" s="69" t="s">
        <v>107</v>
      </c>
      <c r="F116" s="39"/>
      <c r="G116" s="47">
        <v>4893.0600000000004</v>
      </c>
    </row>
    <row r="117" spans="1:7" s="22" customFormat="1" x14ac:dyDescent="0.2">
      <c r="A117" s="29"/>
      <c r="B117" s="34" t="s">
        <v>108</v>
      </c>
      <c r="C117" s="38"/>
      <c r="D117" s="38"/>
      <c r="E117" s="38"/>
      <c r="F117" s="67"/>
      <c r="G117" s="62"/>
    </row>
    <row r="118" spans="1:7" s="22" customFormat="1" ht="24" x14ac:dyDescent="0.2">
      <c r="A118" s="29"/>
      <c r="B118" s="73" t="s">
        <v>109</v>
      </c>
      <c r="C118" s="74">
        <v>1</v>
      </c>
      <c r="D118" s="61">
        <v>6</v>
      </c>
      <c r="E118" s="62" t="s">
        <v>42</v>
      </c>
      <c r="F118" s="63"/>
      <c r="G118" s="47">
        <v>197.64</v>
      </c>
    </row>
    <row r="119" spans="1:7" s="22" customFormat="1" ht="24" hidden="1" x14ac:dyDescent="0.2">
      <c r="A119" s="29"/>
      <c r="B119" s="73" t="s">
        <v>110</v>
      </c>
      <c r="C119" s="74"/>
      <c r="D119" s="61"/>
      <c r="E119" s="62" t="s">
        <v>42</v>
      </c>
      <c r="F119" s="63"/>
      <c r="G119" s="47">
        <v>0</v>
      </c>
    </row>
    <row r="120" spans="1:7" s="22" customFormat="1" x14ac:dyDescent="0.2">
      <c r="A120" s="29"/>
      <c r="B120" s="73" t="s">
        <v>111</v>
      </c>
      <c r="C120" s="74">
        <v>20</v>
      </c>
      <c r="D120" s="61">
        <v>688</v>
      </c>
      <c r="E120" s="62" t="s">
        <v>37</v>
      </c>
      <c r="F120" s="63"/>
      <c r="G120" s="47">
        <v>9602.4699999999993</v>
      </c>
    </row>
    <row r="121" spans="1:7" s="22" customFormat="1" ht="13.5" customHeight="1" x14ac:dyDescent="0.2">
      <c r="A121" s="29"/>
      <c r="B121" s="75" t="s">
        <v>112</v>
      </c>
      <c r="C121" s="74">
        <v>20</v>
      </c>
      <c r="D121" s="61">
        <v>344</v>
      </c>
      <c r="E121" s="62" t="s">
        <v>37</v>
      </c>
      <c r="F121" s="63"/>
      <c r="G121" s="47">
        <v>20323.53</v>
      </c>
    </row>
    <row r="122" spans="1:7" s="22" customFormat="1" ht="24" x14ac:dyDescent="0.2">
      <c r="A122" s="29"/>
      <c r="B122" s="73" t="s">
        <v>113</v>
      </c>
      <c r="C122" s="74">
        <v>1</v>
      </c>
      <c r="D122" s="94">
        <v>0.16512000000000002</v>
      </c>
      <c r="E122" s="62" t="s">
        <v>114</v>
      </c>
      <c r="F122" s="63"/>
      <c r="G122" s="47">
        <v>49.41</v>
      </c>
    </row>
    <row r="123" spans="1:7" s="22" customFormat="1" ht="13.5" customHeight="1" x14ac:dyDescent="0.2">
      <c r="A123" s="29"/>
      <c r="B123" s="73" t="s">
        <v>115</v>
      </c>
      <c r="C123" s="74">
        <v>12</v>
      </c>
      <c r="D123" s="61">
        <v>6.88</v>
      </c>
      <c r="E123" s="62" t="s">
        <v>37</v>
      </c>
      <c r="F123" s="63"/>
      <c r="G123" s="47">
        <v>136.1</v>
      </c>
    </row>
    <row r="124" spans="1:7" s="22" customFormat="1" ht="24" x14ac:dyDescent="0.2">
      <c r="A124" s="29"/>
      <c r="B124" s="73" t="s">
        <v>116</v>
      </c>
      <c r="C124" s="74">
        <v>4</v>
      </c>
      <c r="D124" s="61">
        <v>6.88</v>
      </c>
      <c r="E124" s="62" t="s">
        <v>37</v>
      </c>
      <c r="F124" s="63"/>
      <c r="G124" s="47">
        <v>709.46</v>
      </c>
    </row>
    <row r="125" spans="1:7" s="22" customFormat="1" x14ac:dyDescent="0.2">
      <c r="A125" s="29"/>
      <c r="B125" s="73" t="s">
        <v>117</v>
      </c>
      <c r="C125" s="74">
        <v>4</v>
      </c>
      <c r="D125" s="61">
        <v>6.88</v>
      </c>
      <c r="E125" s="62" t="s">
        <v>37</v>
      </c>
      <c r="F125" s="63"/>
      <c r="G125" s="47">
        <v>543.45000000000005</v>
      </c>
    </row>
    <row r="126" spans="1:7" s="22" customFormat="1" x14ac:dyDescent="0.2">
      <c r="A126" s="29"/>
      <c r="B126" s="73" t="s">
        <v>118</v>
      </c>
      <c r="C126" s="74">
        <v>8</v>
      </c>
      <c r="D126" s="61">
        <v>688</v>
      </c>
      <c r="E126" s="62" t="s">
        <v>37</v>
      </c>
      <c r="F126" s="63"/>
      <c r="G126" s="47">
        <v>2537.4699999999998</v>
      </c>
    </row>
    <row r="127" spans="1:7" s="22" customFormat="1" ht="24" x14ac:dyDescent="0.2">
      <c r="A127" s="29"/>
      <c r="B127" s="73" t="s">
        <v>119</v>
      </c>
      <c r="C127" s="74">
        <v>12</v>
      </c>
      <c r="D127" s="61">
        <v>344</v>
      </c>
      <c r="E127" s="62" t="s">
        <v>37</v>
      </c>
      <c r="F127" s="63"/>
      <c r="G127" s="47">
        <v>12369.22</v>
      </c>
    </row>
    <row r="128" spans="1:7" s="22" customFormat="1" x14ac:dyDescent="0.2">
      <c r="A128" s="29"/>
      <c r="B128" s="73" t="s">
        <v>120</v>
      </c>
      <c r="C128" s="74">
        <v>1</v>
      </c>
      <c r="D128" s="61">
        <v>7.1999999999999993</v>
      </c>
      <c r="E128" s="62" t="s">
        <v>114</v>
      </c>
      <c r="F128" s="63"/>
      <c r="G128" s="47">
        <v>790.49</v>
      </c>
    </row>
    <row r="129" spans="1:8" s="22" customFormat="1" x14ac:dyDescent="0.2">
      <c r="A129" s="29"/>
      <c r="B129" s="73" t="s">
        <v>121</v>
      </c>
      <c r="C129" s="74">
        <v>1</v>
      </c>
      <c r="D129" s="61">
        <v>7.1999999999999993</v>
      </c>
      <c r="E129" s="62" t="s">
        <v>114</v>
      </c>
      <c r="F129" s="63"/>
      <c r="G129" s="47">
        <v>1185.72</v>
      </c>
    </row>
    <row r="130" spans="1:8" s="22" customFormat="1" x14ac:dyDescent="0.2">
      <c r="A130" s="29"/>
      <c r="B130" s="73" t="s">
        <v>122</v>
      </c>
      <c r="C130" s="74">
        <v>1</v>
      </c>
      <c r="D130" s="61">
        <v>159</v>
      </c>
      <c r="E130" s="62" t="s">
        <v>37</v>
      </c>
      <c r="F130" s="63"/>
      <c r="G130" s="47">
        <v>444.65</v>
      </c>
    </row>
    <row r="131" spans="1:8" s="22" customFormat="1" ht="24" hidden="1" x14ac:dyDescent="0.2">
      <c r="A131" s="29"/>
      <c r="B131" s="73" t="s">
        <v>123</v>
      </c>
      <c r="C131" s="74">
        <v>0</v>
      </c>
      <c r="D131" s="61">
        <v>0</v>
      </c>
      <c r="E131" s="62">
        <v>0</v>
      </c>
      <c r="F131" s="63"/>
      <c r="G131" s="47">
        <v>0</v>
      </c>
    </row>
    <row r="132" spans="1:8" s="22" customFormat="1" x14ac:dyDescent="0.2">
      <c r="A132" s="29"/>
      <c r="B132" s="73" t="s">
        <v>124</v>
      </c>
      <c r="C132" s="74">
        <v>121</v>
      </c>
      <c r="D132" s="61">
        <v>4</v>
      </c>
      <c r="E132" s="62" t="s">
        <v>42</v>
      </c>
      <c r="F132" s="63"/>
      <c r="G132" s="47">
        <v>6768.57</v>
      </c>
      <c r="H132" s="77"/>
    </row>
    <row r="133" spans="1:8" s="22" customFormat="1" hidden="1" x14ac:dyDescent="0.2">
      <c r="A133" s="29"/>
      <c r="B133" s="73" t="s">
        <v>125</v>
      </c>
      <c r="C133" s="74">
        <v>0</v>
      </c>
      <c r="D133" s="61">
        <v>0</v>
      </c>
      <c r="E133" s="62">
        <v>0</v>
      </c>
      <c r="F133" s="63"/>
      <c r="G133" s="47">
        <v>0</v>
      </c>
    </row>
    <row r="134" spans="1:8" s="22" customFormat="1" x14ac:dyDescent="0.2">
      <c r="A134" s="29"/>
      <c r="B134" s="73" t="s">
        <v>126</v>
      </c>
      <c r="C134" s="74">
        <v>25</v>
      </c>
      <c r="D134" s="61">
        <v>72</v>
      </c>
      <c r="E134" s="62" t="s">
        <v>37</v>
      </c>
      <c r="F134" s="63"/>
      <c r="G134" s="47">
        <v>7065</v>
      </c>
    </row>
    <row r="135" spans="1:8" s="22" customFormat="1" ht="13.5" hidden="1" customHeight="1" x14ac:dyDescent="0.2">
      <c r="A135" s="29"/>
      <c r="B135" s="73">
        <v>0</v>
      </c>
      <c r="C135" s="74">
        <v>0</v>
      </c>
      <c r="D135" s="61">
        <v>0</v>
      </c>
      <c r="E135" s="62">
        <v>0</v>
      </c>
      <c r="F135" s="63">
        <v>0</v>
      </c>
      <c r="G135" s="47">
        <v>0</v>
      </c>
    </row>
    <row r="136" spans="1:8" s="22" customFormat="1" hidden="1" x14ac:dyDescent="0.2">
      <c r="A136" s="29"/>
      <c r="B136" s="73"/>
      <c r="C136" s="76"/>
      <c r="D136" s="63"/>
      <c r="E136" s="62"/>
      <c r="F136" s="63"/>
      <c r="G136" s="47"/>
    </row>
    <row r="137" spans="1:8" s="22" customFormat="1" x14ac:dyDescent="0.2">
      <c r="A137" s="29"/>
      <c r="B137" s="78" t="s">
        <v>127</v>
      </c>
      <c r="C137" s="76"/>
      <c r="D137" s="63"/>
      <c r="E137" s="62"/>
      <c r="F137" s="63"/>
      <c r="G137" s="47"/>
    </row>
    <row r="138" spans="1:8" s="22" customFormat="1" hidden="1" x14ac:dyDescent="0.2">
      <c r="A138" s="29"/>
      <c r="B138" s="73"/>
      <c r="C138" s="74"/>
      <c r="D138" s="62"/>
      <c r="E138" s="62"/>
      <c r="F138" s="63"/>
      <c r="G138" s="47">
        <f t="shared" ref="G138" si="0">C138*D138*F138</f>
        <v>0</v>
      </c>
    </row>
    <row r="139" spans="1:8" s="22" customFormat="1" ht="24" x14ac:dyDescent="0.2">
      <c r="A139" s="29"/>
      <c r="B139" s="51" t="s">
        <v>128</v>
      </c>
      <c r="C139" s="36">
        <v>52</v>
      </c>
      <c r="D139" s="38">
        <v>688</v>
      </c>
      <c r="E139" s="62" t="s">
        <v>37</v>
      </c>
      <c r="F139" s="39"/>
      <c r="G139" s="47">
        <v>14319.25</v>
      </c>
    </row>
    <row r="140" spans="1:8" s="22" customFormat="1" x14ac:dyDescent="0.2">
      <c r="A140" s="29"/>
      <c r="B140" s="51" t="s">
        <v>122</v>
      </c>
      <c r="C140" s="36">
        <v>1</v>
      </c>
      <c r="D140" s="38">
        <v>159</v>
      </c>
      <c r="E140" s="62" t="s">
        <v>37</v>
      </c>
      <c r="F140" s="39"/>
      <c r="G140" s="47">
        <v>1679.8</v>
      </c>
    </row>
    <row r="141" spans="1:8" s="22" customFormat="1" ht="24" hidden="1" x14ac:dyDescent="0.2">
      <c r="A141" s="29"/>
      <c r="B141" s="51" t="s">
        <v>123</v>
      </c>
      <c r="C141" s="36">
        <v>0</v>
      </c>
      <c r="D141" s="38">
        <v>0</v>
      </c>
      <c r="E141" s="62" t="s">
        <v>42</v>
      </c>
      <c r="F141" s="39"/>
      <c r="G141" s="47">
        <v>0</v>
      </c>
    </row>
    <row r="142" spans="1:8" s="22" customFormat="1" x14ac:dyDescent="0.2">
      <c r="A142" s="29"/>
      <c r="B142" s="51" t="s">
        <v>124</v>
      </c>
      <c r="C142" s="36">
        <v>126</v>
      </c>
      <c r="D142" s="38">
        <v>4</v>
      </c>
      <c r="E142" s="62" t="s">
        <v>37</v>
      </c>
      <c r="F142" s="39"/>
      <c r="G142" s="47">
        <v>7015.6</v>
      </c>
      <c r="H142" s="79"/>
    </row>
    <row r="143" spans="1:8" s="22" customFormat="1" hidden="1" x14ac:dyDescent="0.2">
      <c r="A143" s="29"/>
      <c r="B143" s="51" t="s">
        <v>129</v>
      </c>
      <c r="C143" s="36">
        <v>0</v>
      </c>
      <c r="D143" s="38">
        <v>0</v>
      </c>
      <c r="E143" s="62" t="s">
        <v>37</v>
      </c>
      <c r="F143" s="39"/>
      <c r="G143" s="47">
        <v>0</v>
      </c>
    </row>
    <row r="144" spans="1:8" s="22" customFormat="1" x14ac:dyDescent="0.2">
      <c r="A144" s="29"/>
      <c r="B144" s="51" t="s">
        <v>130</v>
      </c>
      <c r="C144" s="36">
        <v>62</v>
      </c>
      <c r="D144" s="38">
        <v>2894</v>
      </c>
      <c r="E144" s="62" t="s">
        <v>37</v>
      </c>
      <c r="F144" s="39"/>
      <c r="G144" s="47">
        <v>66388.36</v>
      </c>
    </row>
    <row r="145" spans="1:7" s="22" customFormat="1" ht="24" x14ac:dyDescent="0.2">
      <c r="A145" s="29"/>
      <c r="B145" s="51" t="s">
        <v>131</v>
      </c>
      <c r="C145" s="36">
        <v>2</v>
      </c>
      <c r="D145" s="38">
        <v>2894</v>
      </c>
      <c r="E145" s="62" t="s">
        <v>37</v>
      </c>
      <c r="F145" s="39"/>
      <c r="G145" s="47">
        <v>29832.62</v>
      </c>
    </row>
    <row r="146" spans="1:7" s="22" customFormat="1" x14ac:dyDescent="0.2">
      <c r="A146" s="29"/>
      <c r="B146" s="51" t="s">
        <v>132</v>
      </c>
      <c r="C146" s="36">
        <v>2</v>
      </c>
      <c r="D146" s="38">
        <v>2894</v>
      </c>
      <c r="E146" s="62" t="s">
        <v>37</v>
      </c>
      <c r="F146" s="39"/>
      <c r="G146" s="47">
        <v>3847.66</v>
      </c>
    </row>
    <row r="147" spans="1:7" s="22" customFormat="1" x14ac:dyDescent="0.2">
      <c r="A147" s="29"/>
      <c r="B147" s="51" t="s">
        <v>133</v>
      </c>
      <c r="C147" s="36">
        <v>2</v>
      </c>
      <c r="D147" s="38">
        <v>2894</v>
      </c>
      <c r="E147" s="62" t="s">
        <v>37</v>
      </c>
      <c r="F147" s="39"/>
      <c r="G147" s="47">
        <v>2618.5100000000002</v>
      </c>
    </row>
    <row r="148" spans="1:7" s="22" customFormat="1" hidden="1" x14ac:dyDescent="0.2">
      <c r="A148" s="29"/>
      <c r="B148" s="51" t="s">
        <v>125</v>
      </c>
      <c r="C148" s="36">
        <v>0</v>
      </c>
      <c r="D148" s="38">
        <v>0</v>
      </c>
      <c r="E148" s="62" t="s">
        <v>37</v>
      </c>
      <c r="F148" s="39"/>
      <c r="G148" s="47">
        <v>0</v>
      </c>
    </row>
    <row r="149" spans="1:7" s="22" customFormat="1" x14ac:dyDescent="0.2">
      <c r="A149" s="29"/>
      <c r="B149" s="51" t="s">
        <v>134</v>
      </c>
      <c r="C149" s="36">
        <v>26</v>
      </c>
      <c r="D149" s="38">
        <v>72</v>
      </c>
      <c r="E149" s="62" t="s">
        <v>42</v>
      </c>
      <c r="F149" s="39"/>
      <c r="G149" s="47">
        <v>2116.04</v>
      </c>
    </row>
    <row r="150" spans="1:7" s="22" customFormat="1" x14ac:dyDescent="0.2">
      <c r="A150" s="29"/>
      <c r="B150" s="51" t="s">
        <v>148</v>
      </c>
      <c r="C150" s="36">
        <v>1</v>
      </c>
      <c r="D150" s="38">
        <v>1</v>
      </c>
      <c r="E150" s="62" t="s">
        <v>149</v>
      </c>
      <c r="F150" s="39">
        <v>725.1</v>
      </c>
      <c r="G150" s="47">
        <v>725.1</v>
      </c>
    </row>
    <row r="151" spans="1:7" s="22" customFormat="1" hidden="1" x14ac:dyDescent="0.2">
      <c r="A151" s="29"/>
      <c r="B151" s="51" t="s">
        <v>135</v>
      </c>
      <c r="C151" s="36">
        <v>4.3000000000000007</v>
      </c>
      <c r="D151" s="38">
        <v>6.5</v>
      </c>
      <c r="E151" s="62"/>
      <c r="F151" s="39"/>
      <c r="G151" s="47"/>
    </row>
    <row r="152" spans="1:7" s="22" customFormat="1" x14ac:dyDescent="0.2">
      <c r="A152" s="29"/>
      <c r="B152" s="80" t="s">
        <v>136</v>
      </c>
      <c r="C152" s="69"/>
      <c r="D152" s="38"/>
      <c r="E152" s="38"/>
      <c r="F152" s="39"/>
      <c r="G152" s="47"/>
    </row>
    <row r="153" spans="1:7" s="22" customFormat="1" ht="24" x14ac:dyDescent="0.2">
      <c r="A153" s="29"/>
      <c r="B153" s="51" t="s">
        <v>137</v>
      </c>
      <c r="C153" s="68">
        <v>12</v>
      </c>
      <c r="D153" s="38">
        <v>3437.94</v>
      </c>
      <c r="E153" s="69" t="s">
        <v>138</v>
      </c>
      <c r="F153" s="39"/>
      <c r="G153" s="47">
        <v>51866.73</v>
      </c>
    </row>
    <row r="154" spans="1:7" s="22" customFormat="1" x14ac:dyDescent="0.2">
      <c r="A154" s="29"/>
      <c r="B154" s="80" t="s">
        <v>139</v>
      </c>
      <c r="C154" s="81"/>
      <c r="D154" s="38"/>
      <c r="E154" s="38"/>
      <c r="F154" s="39"/>
      <c r="G154" s="47"/>
    </row>
    <row r="155" spans="1:7" s="22" customFormat="1" ht="24" x14ac:dyDescent="0.2">
      <c r="A155" s="29"/>
      <c r="B155" s="51" t="s">
        <v>140</v>
      </c>
      <c r="C155" s="68">
        <f>C153</f>
        <v>12</v>
      </c>
      <c r="D155" s="38">
        <f>D153</f>
        <v>3437.94</v>
      </c>
      <c r="E155" s="69" t="s">
        <v>138</v>
      </c>
      <c r="F155" s="39"/>
      <c r="G155" s="47">
        <v>131602.32999999999</v>
      </c>
    </row>
    <row r="156" spans="1:7" s="86" customFormat="1" ht="12" x14ac:dyDescent="0.2">
      <c r="A156" s="82"/>
      <c r="B156" s="83"/>
      <c r="C156" s="38"/>
      <c r="D156" s="38"/>
      <c r="E156" s="84" t="s">
        <v>141</v>
      </c>
      <c r="F156" s="2"/>
      <c r="G156" s="85">
        <f>SUM(G25:G155)</f>
        <v>893142.39178138226</v>
      </c>
    </row>
    <row r="157" spans="1:7" s="86" customFormat="1" ht="12" x14ac:dyDescent="0.2">
      <c r="A157" s="82"/>
      <c r="B157" s="87"/>
      <c r="C157" s="88"/>
      <c r="D157" s="88"/>
      <c r="E157" s="89"/>
      <c r="F157" s="2"/>
      <c r="G157" s="97"/>
    </row>
    <row r="158" spans="1:7" s="86" customFormat="1" x14ac:dyDescent="0.2">
      <c r="A158" s="82"/>
      <c r="B158" s="87"/>
      <c r="C158" s="88"/>
      <c r="D158" s="88"/>
      <c r="E158" s="2"/>
      <c r="F158" s="89"/>
      <c r="G158" s="91" t="s">
        <v>142</v>
      </c>
    </row>
    <row r="159" spans="1:7" s="2" customFormat="1" ht="12" x14ac:dyDescent="0.2">
      <c r="A159" s="90"/>
      <c r="B159" s="87"/>
      <c r="C159" s="88"/>
      <c r="D159" s="88"/>
      <c r="F159" s="89"/>
    </row>
  </sheetData>
  <mergeCells count="16">
    <mergeCell ref="A14:G14"/>
    <mergeCell ref="E1:G1"/>
    <mergeCell ref="B5:G5"/>
    <mergeCell ref="A11:G11"/>
    <mergeCell ref="A12:G12"/>
    <mergeCell ref="A13:G13"/>
    <mergeCell ref="C23:D23"/>
    <mergeCell ref="B24:G24"/>
    <mergeCell ref="B48:E48"/>
    <mergeCell ref="B69:E69"/>
    <mergeCell ref="A15:G15"/>
    <mergeCell ref="A16:G16"/>
    <mergeCell ref="A17:G17"/>
    <mergeCell ref="A18:B18"/>
    <mergeCell ref="A20:G20"/>
    <mergeCell ref="B21:G21"/>
  </mergeCells>
  <pageMargins left="0.94" right="0.15748031496062992" top="0.25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К13</vt:lpstr>
      <vt:lpstr>'2.8'!Область_печати</vt:lpstr>
      <vt:lpstr>К13!Область_печати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2020-03-30T07:50:25Z</cp:lastPrinted>
  <dcterms:created xsi:type="dcterms:W3CDTF">2020-03-27T02:33:06Z</dcterms:created>
  <dcterms:modified xsi:type="dcterms:W3CDTF">2020-03-30T07:50:48Z</dcterms:modified>
</cp:coreProperties>
</file>